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צוות שי\הוצאות ישירות\2023\Q4\רגולציה חדשה\רופאים\‏‏תיקיה חדשה\"/>
    </mc:Choice>
  </mc:AlternateContent>
  <xr:revisionPtr revIDLastSave="0" documentId="13_ncr:1_{3318DFA4-3451-46C0-9423-1B0FC3164B88}" xr6:coauthVersionLast="36" xr6:coauthVersionMax="36" xr10:uidLastSave="{00000000-0000-0000-0000-000000000000}"/>
  <bookViews>
    <workbookView xWindow="0" yWindow="0" windowWidth="19200" windowHeight="11415" activeTab="5" xr2:uid="{B36BD116-97DB-4C99-B3C6-00ED4943CB11}"/>
  </bookViews>
  <sheets>
    <sheet name="נספח 1" sheetId="1" r:id="rId1"/>
    <sheet name="נספח 2" sheetId="2" r:id="rId2"/>
    <sheet name="נספח 3" sheetId="3" r:id="rId3"/>
    <sheet name="2238" sheetId="4" r:id="rId4"/>
    <sheet name="2239" sheetId="6" r:id="rId5"/>
    <sheet name="2240" sheetId="5" r:id="rId6"/>
  </sheets>
  <externalReferences>
    <externalReference r:id="rId7"/>
    <externalReference r:id="rId8"/>
  </externalReferences>
  <definedNames>
    <definedName name="Castod">'[1]הפעלה דוח הוצאות ישירות'!$D$7</definedName>
    <definedName name="comp_name">'[1]הפעלה דוח הוצאות ישירות'!$D$3</definedName>
    <definedName name="currentValue">[2]startSettings!$L$2</definedName>
    <definedName name="Custody1">[2]הפעלה!$C$9</definedName>
    <definedName name="Date1">[2]הפעלה!$C$7</definedName>
    <definedName name="Kupa1">[2]הפעלה!$C$6</definedName>
    <definedName name="kupaNoga">OFFSET([2]startSettings!$B$2,0,0,COUNTA([2]startSettings!$B:$B)-1,1)</definedName>
    <definedName name="MaslulNoga">OFFSET([2]startSettings!$J$2,0,0,COUNTA([2]startSettings!$J:$J)-1,1)</definedName>
    <definedName name="mngCompany">[2]הפעלה!$C$5</definedName>
    <definedName name="SUG_MUZAR">'[1]הפעלה דוח הוצאות ישירות'!$D$4</definedName>
    <definedName name="to_date">'[1]הפעלה דוח הוצאות ישירות'!$D$5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8" i="2"/>
  <c r="D11" i="6" l="1"/>
  <c r="D7" i="6"/>
  <c r="D37" i="5"/>
  <c r="D11" i="5"/>
  <c r="D7" i="5"/>
  <c r="D11" i="4"/>
  <c r="D7" i="4"/>
  <c r="D11" i="1"/>
  <c r="D7" i="1"/>
  <c r="D67" i="6" l="1"/>
  <c r="D62" i="6"/>
  <c r="D60" i="6"/>
  <c r="D57" i="6"/>
  <c r="D52" i="6"/>
  <c r="D31" i="6"/>
  <c r="D25" i="6"/>
  <c r="D67" i="5"/>
  <c r="D62" i="5"/>
  <c r="D60" i="5"/>
  <c r="D57" i="5"/>
  <c r="D54" i="5"/>
  <c r="D52" i="5"/>
  <c r="D31" i="5" l="1"/>
  <c r="D25" i="5"/>
  <c r="D67" i="4"/>
  <c r="D62" i="4"/>
  <c r="D60" i="4"/>
  <c r="D57" i="4"/>
  <c r="D54" i="4"/>
  <c r="D52" i="4"/>
  <c r="D31" i="4"/>
  <c r="D25" i="4"/>
  <c r="D67" i="1"/>
  <c r="D62" i="1"/>
  <c r="D60" i="1"/>
  <c r="D57" i="1"/>
  <c r="D52" i="1"/>
  <c r="D31" i="1"/>
  <c r="D25" i="1"/>
  <c r="D37" i="6" l="1"/>
  <c r="D54" i="6" s="1"/>
  <c r="D27" i="6"/>
  <c r="D27" i="5"/>
  <c r="D37" i="4"/>
  <c r="D27" i="4"/>
  <c r="D37" i="1"/>
  <c r="D27" i="1"/>
</calcChain>
</file>

<file path=xl/sharedStrings.xml><?xml version="1.0" encoding="utf-8"?>
<sst xmlns="http://schemas.openxmlformats.org/spreadsheetml/2006/main" count="355" uniqueCount="191">
  <si>
    <t>נספח 1 סך ההוצאות הישירות ששולמו בעד כל סוג של הוצאה ישירה לתקופה המסתיימת ביום - 31.12.2023</t>
  </si>
  <si>
    <t>אלפי ש''ח</t>
  </si>
  <si>
    <t>הוצאות ישירות שאינן מסוג עמלת ניהול חיצוני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</si>
  <si>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</si>
  <si>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</si>
  <si>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</si>
  <si>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2. סך הכל דמי שמירה בשל ניירות ערך סחירים וכל עמלה שגובה מי שמבצע את משמרות ניירות הערך (קסטודיאן)</t>
  </si>
  <si>
    <t>א. סך עמלות קסטודיאן לצדדים קשורים</t>
  </si>
  <si>
    <t>ב. סך עמלות קסטודיאן לצדדים שאינם קשורים</t>
  </si>
  <si>
    <t>3 . סך הכל הוצאות הנובעות מהשקעות לא סחירות</t>
  </si>
  <si>
    <t>א. הוצאה הנובעת מהשקעה בניירות ערך לא סחירים או ממתן הלוואה למי שאינו עמית או מבוטח</t>
  </si>
  <si>
    <t>ב. הוצאה הנובעת מהשקעה בזכויות במקרקעין</t>
  </si>
  <si>
    <t>4 . מסים החלים על משקיע מוסדי, על נכסיו, על הכנסותיו ועל עסקאות שנעשו בנכסיו</t>
  </si>
  <si>
    <t>5. סך הוצאות בעד ניהול תביעות</t>
  </si>
  <si>
    <t>6 . סך הוצאות בעד מתן משכנתאות</t>
  </si>
  <si>
    <t>א. השווי המשוערך של נכסי הקופה או המסלול נכון ליום 31 בדצמבר של שנת הכספים שהסתיימה 2023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</si>
  <si>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</si>
  <si>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</si>
  <si>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א. סך תשלומים הנובעים מהשקעה בקרנות השקעה בישראל</t>
  </si>
  <si>
    <t>ב. סך תשלומים הנובעים מהשקעה בקרנות השקעה בחול</t>
  </si>
  <si>
    <t>ג. סך תשלומים למנהלי תיקים ישראלים בגין השקעה בחול</t>
  </si>
  <si>
    <t>ד. סך תשלומים למנהלי תיקים זרים</t>
  </si>
  <si>
    <t>ה. סך תשלומים בגין השקעה בקרנות סל כאשר 75 אחוזים לפחות מנכסי הקרן הם נכסים שהונפקו במדינת ישראל</t>
  </si>
  <si>
    <t>לפי מדדים שעליהם הורה הממונה ובתנאים שהורה</t>
  </si>
  <si>
    <t>ו. סך תשלומים בגין השקעה בקרנות סל כאשר 75 אחוזים לפחות מנכסי הקרן הם נכסים שלא הונפקו במדינת</t>
  </si>
  <si>
    <t>ישראל ואינם נסחרים או מוחזקים בה</t>
  </si>
  <si>
    <t>ז. סך תשלומים בגין השקעה בקרנות נאמנות ישראליות כאשר 75 אחוזים לפחות מנכסי הקרן מושקעים בנכסים שלא</t>
  </si>
  <si>
    <t>הונפקו במדינת ישראל ואינם נסחרים או מוחזקים בה</t>
  </si>
  <si>
    <t>ח. סך תשלומים בגין השקעה בקרנות נאמנות זרות כאשר 75 אחוזים לפחות מנכסי הקרן מושקעים בנכסים שלא</t>
  </si>
  <si>
    <t>ט. סך תשלומים בגין השקעה בקרן טכנולוגיה עילית</t>
  </si>
  <si>
    <t>13. שיעור מגבלת עמלת ניהול חיצוני שהמשקיע המוסדי הצהיר עליה עבור שנת הכספים שהסתיימה</t>
  </si>
  <si>
    <t>סך הכל הוצאות ישירות בפועל (למעט דמי ניהול משתנים כאמור בסעיף 10)</t>
  </si>
  <si>
    <t>סך הכל הוצאות ישירות (לצורך חישוב שיעור עלות שנתית צפויה)</t>
  </si>
  <si>
    <t xml:space="preserve">18. שיעור מגבלת עמלת ניהול חיצוני שהמשקיע המוסדי הצהיר עליה בהתאם לתקנה 2א לתקנות הוצאות ישירות עבור </t>
  </si>
  <si>
    <t>שנת הכספים הבאה 2024</t>
  </si>
  <si>
    <t>נספח 2 פרוט עמלות והוצאות שאינן עמלות ניהול חיצוני לשנה המסתיימת ביום: 31.12.2023</t>
  </si>
  <si>
    <t>ברוקארז' - עמלות קנייה ומכירה בגין ביצוע עסקאות בניירות ערך סחירים</t>
  </si>
  <si>
    <t>צדדים קשורים</t>
  </si>
  <si>
    <t>(1)</t>
  </si>
  <si>
    <t>מיטב 5018</t>
  </si>
  <si>
    <t>צדדים שאינם קשורים</t>
  </si>
  <si>
    <t>בנק לאומי</t>
  </si>
  <si>
    <t>(2)</t>
  </si>
  <si>
    <t>ברוקר IBI</t>
  </si>
  <si>
    <t>(3)</t>
  </si>
  <si>
    <t>ברוקר זר</t>
  </si>
  <si>
    <t>סך עמלות ברוקראז'</t>
  </si>
  <si>
    <t>עמלות קסטודיאן</t>
  </si>
  <si>
    <t>ברוקר פועלים סהר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</si>
  <si>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</si>
  <si>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</si>
  <si>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</si>
  <si>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</si>
  <si>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</si>
  <si>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מסים החלים על הנכסים, ההכנסות והעסקאות</t>
  </si>
  <si>
    <t>דמי ביטוח בעד ביטוח משנה</t>
  </si>
  <si>
    <t>סך הכל תשלומים למבטחי משנה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</si>
  <si>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</si>
  <si>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</si>
  <si>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</si>
  <si>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</si>
  <si>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של דמי ניהול משתנים</t>
  </si>
  <si>
    <t>סך תשלום דמי ניהול משתנים</t>
  </si>
  <si>
    <t>סך הכל עמלות והוצאות שאינן עמלות ניהול חיצוני</t>
  </si>
  <si>
    <t>נספח 3 - פירוט עמלות ניהול חיצוני לשנה המסתיימת ביום: 31.12.2023</t>
  </si>
  <si>
    <t>תשלום הנובע מהשקעה בקרנות השקעה בישראל</t>
  </si>
  <si>
    <t>יסודות נדלן ג</t>
  </si>
  <si>
    <t>BRIDGES</t>
  </si>
  <si>
    <t>Windin' Capital Fund LP</t>
  </si>
  <si>
    <t xml:space="preserve">תשתיות ישראל 4 </t>
  </si>
  <si>
    <t>SKY 4</t>
  </si>
  <si>
    <t>Harel Alternativ Credit Co-Invest Fund, LP</t>
  </si>
  <si>
    <t>ריאליטי קרן השקעות בנדל"ן 5</t>
  </si>
  <si>
    <t>סך תשלומים הנובעים מהשקעה בקרנות השקעה בישראל</t>
  </si>
  <si>
    <t>תשלום הנובע מהשקעה בקרנות השקעה בחול</t>
  </si>
  <si>
    <t xml:space="preserve">Vintage V access  </t>
  </si>
  <si>
    <t>דובר 10</t>
  </si>
  <si>
    <t>Forma Fund</t>
  </si>
  <si>
    <t>אלקטרה נדלן 3</t>
  </si>
  <si>
    <t xml:space="preserve">KLIRMARK III </t>
  </si>
  <si>
    <t>Madison Realty Capital Debt V</t>
  </si>
  <si>
    <t>FORTTISSIMO V</t>
  </si>
  <si>
    <t>Hamilton Lane CI IV</t>
  </si>
  <si>
    <t>מונטה סיד 2</t>
  </si>
  <si>
    <t>EQT9</t>
  </si>
  <si>
    <t>MV SENIOR II</t>
  </si>
  <si>
    <t xml:space="preserve">BLUE ATLANTIC PARTNERS III </t>
  </si>
  <si>
    <t>Pantheon Access</t>
  </si>
  <si>
    <t>Levine Leichtman VI</t>
  </si>
  <si>
    <t>בלו אטלנטיק פרטנרס</t>
  </si>
  <si>
    <t>ALTO FUND III</t>
  </si>
  <si>
    <t>MONETA CAPITAL</t>
  </si>
  <si>
    <t>אלקטרה נדלן 2</t>
  </si>
  <si>
    <t>INSIGHT XI</t>
  </si>
  <si>
    <t>Direct Lending Fund III</t>
  </si>
  <si>
    <t>פירסט טיים 2</t>
  </si>
  <si>
    <t>Forma 2</t>
  </si>
  <si>
    <t>vintage fund of fund VI breako</t>
  </si>
  <si>
    <t>VINTAGE 3</t>
  </si>
  <si>
    <t>Pitango 2</t>
  </si>
  <si>
    <t>EQT Infrastructure V</t>
  </si>
  <si>
    <t>Vintage Fund of Funds VI (Access)</t>
  </si>
  <si>
    <t>ION Crossover Parthers II</t>
  </si>
  <si>
    <t>One Equity Partners VIII</t>
  </si>
  <si>
    <t>PGIF IV Feeder (Luxembourg) SCSp</t>
  </si>
  <si>
    <t xml:space="preserve">Electra America Hospitality </t>
  </si>
  <si>
    <t>Hamilton Lane Equity Opportunities Fund V-B LP</t>
  </si>
  <si>
    <t>ARROW</t>
  </si>
  <si>
    <t>Phoenix Real Estate Debt</t>
  </si>
  <si>
    <t>Alpha Value</t>
  </si>
  <si>
    <t>Fortissimo VI</t>
  </si>
  <si>
    <t>Klirmark Opportunity Fund IV</t>
  </si>
  <si>
    <t>סך תשלומים הנובעים מהשקעה בקרנות השקעה בחול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</si>
  <si>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</si>
  <si>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</si>
  <si>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</si>
  <si>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</si>
  <si>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סך תשלומים בגין השקעה בקרן סל כאשר %75 לפחות מנכסי הקרן הם נכסים</t>
  </si>
  <si>
    <t>שלא הונפקו במדינת ישראל ואינם נסחרים או מוחזקים בה</t>
  </si>
  <si>
    <t>הראל קרנות נאמנות בע"מ</t>
  </si>
  <si>
    <t>מגדל קרנות נאמנות בע"מ</t>
  </si>
  <si>
    <t>LYXOR ETF</t>
  </si>
  <si>
    <t>BlackRock Inc</t>
  </si>
  <si>
    <t>Amundi etf</t>
  </si>
  <si>
    <t>State Street Corp</t>
  </si>
  <si>
    <t xml:space="preserve"> Invesco Aerospace &amp; Defence ET</t>
  </si>
  <si>
    <t>Pacer Funds Trust</t>
  </si>
  <si>
    <t>Mirae Asset Global Discovery Fund</t>
  </si>
  <si>
    <t>Van Eck ETF</t>
  </si>
  <si>
    <t xml:space="preserve">Invesco investment </t>
  </si>
  <si>
    <t>Xtrackers CSI300</t>
  </si>
  <si>
    <t>Charles Schwab investment managment</t>
  </si>
  <si>
    <t>Vanguard Group</t>
  </si>
  <si>
    <t>First Trust Portfolios</t>
  </si>
  <si>
    <t>Global X Management Co LLc</t>
  </si>
  <si>
    <t>WisdomTree</t>
  </si>
  <si>
    <t>KRANESHARES</t>
  </si>
  <si>
    <t>SXLE LN</t>
  </si>
  <si>
    <t>MARKET VECTORS</t>
  </si>
  <si>
    <t xml:space="preserve">BlackRock  Asset Managment </t>
  </si>
  <si>
    <t>קסם קרנות נאמנות בע"מ</t>
  </si>
  <si>
    <t>סך תשלום למנהלי קרנות סל</t>
  </si>
  <si>
    <t>סך תשלומים בגין השקעה בקרן סל כאשר 75% לפחות מנכסי הקרן הם נכסים</t>
  </si>
  <si>
    <t>שהונפקו במדינת ישראל לפי מדדים שעליהם הורה הממונה ובתנאים שהורה</t>
  </si>
  <si>
    <t>פסגות קרנות נאמנות בע"מ</t>
  </si>
  <si>
    <t>סך תשלום למנהלי קרן סל</t>
  </si>
  <si>
    <t>תשלום בגין השקעה בקרנות נאמנות ישראליות כאשר 75% לפחות מנכסי</t>
  </si>
  <si>
    <t>הקרן מושקעים בנכסים שלא הונפקו במדינת ישראל ואינם נסחרים או</t>
  </si>
  <si>
    <t>מוחזקים בה</t>
  </si>
  <si>
    <t>סך תשלומים למנהלי קרנות נאמנות ישראליות</t>
  </si>
  <si>
    <t>תשלום בגין השקעה בקרנות נאמנות זרות כאשר 75% לפחות מנכסי הקרן</t>
  </si>
  <si>
    <t>מושקעים בנכסים שלא הונפקו במדינת ישראל ואינם נסחרים או מוחזקים בה</t>
  </si>
  <si>
    <t>KBI</t>
  </si>
  <si>
    <t>Kotak</t>
  </si>
  <si>
    <t>Trigon New Europe Fund</t>
  </si>
  <si>
    <t>Comgest</t>
  </si>
  <si>
    <t>First trust</t>
  </si>
  <si>
    <t>India Acorn ICAV - Ashoka Indi</t>
  </si>
  <si>
    <t>Schroder ISF Greater China</t>
  </si>
  <si>
    <t>CIFC Senior Secured Corporate</t>
  </si>
  <si>
    <t>CREDIT SUISSE</t>
  </si>
  <si>
    <t>סך תשלומים בגין השקעה בקרנות נאמנות זרות</t>
  </si>
  <si>
    <t>תשלומים בגין השקעה בקרן טכנולוגיה עילית</t>
  </si>
  <si>
    <t>אי בי אי ניהול קרנות נאמנות בע"מ</t>
  </si>
  <si>
    <t>סך תשלום בגין השקעה בקרן טכנולוגיה עילית</t>
  </si>
  <si>
    <t>סך הכל עמלות ניהול חיצוני</t>
  </si>
  <si>
    <t>סך הכל נכסים לסוף שנה קודמת</t>
  </si>
  <si>
    <t>ב. השווי המשוערך של נכסי הקופה או המסלול נכון ליום 31 בדצמבר של שנת הכספים שהסתיימה 2022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</si>
  <si>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</si>
  <si>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 8 א. ו - 8 ב.)</t>
  </si>
  <si>
    <t>9. שיעור שנתי של הוצאות ישירות שאינן מסוג עמלת ניהול חיצוני (חלוקה של סעיף 7 בסעיף 8)</t>
  </si>
  <si>
    <t>11. סהכ הוצאות ישירות מסוג "עמלת ניהול חיצוני" (סכום סעיפים 11 א. עד 11 ט.)</t>
  </si>
  <si>
    <t>12. שיעור עמלת ניהול חיצוני בפועל  לפני החזר, ככל שבוצע (חלוקה של סעיף 11 בסעיף 8.ב)</t>
  </si>
  <si>
    <t>14. ההפרש בין שיעור מגבלת עמלת ניהול חיצוני מוצהרת לבין שיעור  עמלת ניהול חיצוני בפועל(סעיף 13 פחות סעיף 12)</t>
  </si>
  <si>
    <t>15.א סכום שהוחזר לחוסכים (אם הוחזר)</t>
  </si>
  <si>
    <t>15.ב שיעור עמלת ניהול חיצוני בפועל לאחר החזר, (חלוקה של התוצאה של סעיף 11 בניכוי סעיף 15א, בסעיף 8.ב)</t>
  </si>
  <si>
    <t>16. סך כל הוצאות ישירות (סכום של סעיף 7 וסעיף 11 בניכוי סעיף 15א)</t>
  </si>
  <si>
    <t>17. שיעור סך ההוצאות הישירות מתוך יתרת נכסים ממוצעת (חלוקה של סעיף 16 בסעיף 8)</t>
  </si>
  <si>
    <t>19. De: שיעור הוצאות ישירות (סכום של סעיף 9 וסעיף 18)</t>
  </si>
  <si>
    <t>קרנות סל</t>
  </si>
  <si>
    <t>קסם</t>
  </si>
  <si>
    <t>מגדל</t>
  </si>
  <si>
    <t>הראל</t>
  </si>
  <si>
    <t>פסגות</t>
  </si>
  <si>
    <t>Dover Street X</t>
  </si>
  <si>
    <t>IBI SBL</t>
  </si>
  <si>
    <t>קרנות השקעה</t>
  </si>
  <si>
    <t>יחד רופאים - קרן השתלמות</t>
  </si>
  <si>
    <t>יחד רופאים - קרן השתלמות מסלול כללי</t>
  </si>
  <si>
    <t>יחד רופאים - קרן השתלמות מסלול מניות</t>
  </si>
  <si>
    <t>יחד רופאים - קרן השתלמות מסלול אגח ממשלת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</si>
</sst>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rgb="FF000000"/>
      <name val="David"/>
      <family val="2"/>
      <charset val="177"/>
    </font>
    <font>
      <b/>
      <sz val="14"/>
      <color rgb="FF000000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000000"/>
      <name val="David"/>
      <family val="2"/>
      <charset val="177"/>
    </font>
    <font>
      <sz val="14"/>
      <color rgb="FF000000"/>
      <name val="David"/>
      <family val="2"/>
    </font>
    <font>
      <b/>
      <sz val="14"/>
      <color rgb="FF000000"/>
      <name val="David"/>
      <family val="2"/>
    </font>
    <font>
      <sz val="12"/>
      <color rgb="FF000000"/>
      <name val="David"/>
      <family val="2"/>
    </font>
    <font>
      <b/>
      <sz val="12"/>
      <color rgb="FF000000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right" readingOrder="1"/>
    </xf>
    <xf numFmtId="0" fontId="2" fillId="0" borderId="0" xfId="0" applyFont="1" applyFill="1"/>
    <xf numFmtId="164" fontId="2" fillId="0" borderId="0" xfId="1" applyFont="1" applyFill="1"/>
    <xf numFmtId="0" fontId="3" fillId="0" borderId="0" xfId="0" applyFont="1" applyFill="1" applyAlignment="1">
      <alignment horizontal="right" readingOrder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readingOrder="2"/>
    </xf>
    <xf numFmtId="164" fontId="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right" readingOrder="2"/>
    </xf>
    <xf numFmtId="0" fontId="5" fillId="0" borderId="0" xfId="0" applyFont="1" applyFill="1" applyAlignment="1">
      <alignment vertical="center"/>
    </xf>
    <xf numFmtId="164" fontId="4" fillId="0" borderId="0" xfId="1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right" readingOrder="1"/>
    </xf>
    <xf numFmtId="164" fontId="5" fillId="0" borderId="0" xfId="1" applyFont="1" applyFill="1"/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 readingOrder="1"/>
    </xf>
    <xf numFmtId="10" fontId="5" fillId="0" borderId="0" xfId="2" applyNumberFormat="1" applyFont="1" applyFill="1"/>
    <xf numFmtId="10" fontId="5" fillId="0" borderId="0" xfId="1" applyNumberFormat="1" applyFont="1" applyFill="1"/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 vertical="center"/>
    </xf>
    <xf numFmtId="164" fontId="6" fillId="0" borderId="0" xfId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164" fontId="8" fillId="0" borderId="0" xfId="1" applyFont="1" applyAlignment="1">
      <alignment horizontal="center" vertical="center"/>
    </xf>
    <xf numFmtId="0" fontId="8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Font="1"/>
    <xf numFmtId="164" fontId="8" fillId="0" borderId="0" xfId="1" applyFont="1" applyAlignment="1">
      <alignment horizontal="right" vertical="center" readingOrder="2"/>
    </xf>
    <xf numFmtId="164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1" applyFont="1"/>
    <xf numFmtId="0" fontId="9" fillId="0" borderId="0" xfId="0" applyFont="1" applyAlignment="1">
      <alignment horizontal="center"/>
    </xf>
    <xf numFmtId="164" fontId="9" fillId="0" borderId="0" xfId="1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1" applyFont="1" applyAlignment="1">
      <alignment horizontal="right" vertical="center"/>
    </xf>
    <xf numFmtId="164" fontId="5" fillId="0" borderId="0" xfId="1" applyFont="1"/>
    <xf numFmtId="0" fontId="5" fillId="0" borderId="0" xfId="0" applyFont="1" applyAlignment="1">
      <alignment horizontal="right"/>
    </xf>
    <xf numFmtId="0" fontId="5" fillId="0" borderId="0" xfId="0" applyFont="1"/>
    <xf numFmtId="164" fontId="9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account\Name\ALL\&#1510;&#1493;&#1493;&#1514;%20&#1513;&#1497;\&#1492;&#1493;&#1510;&#1488;&#1493;&#1514;%20&#1497;&#1513;&#1497;&#1512;&#1493;&#1514;\2023\Q4\&#1512;&#1490;&#1493;&#1500;&#1510;&#1497;&#1492;%20&#1495;&#1491;&#1513;&#1492;\&#1512;&#1493;&#1508;&#1488;&#1497;&#1501;\&#1492;&#1493;&#1510;&#1488;&#1493;&#1514;%20&#1497;&#1513;&#1497;&#1512;&#1493;&#1514;%20V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ccount/Name/ALL/&#1510;&#1493;&#1493;&#1514;%20&#1513;&#1497;/&#1492;&#1493;&#1510;&#1488;&#1493;&#1514;%20&#1497;&#1513;&#1497;&#1512;&#1493;&#1514;/2023/Q4/&#1512;&#1490;&#1493;&#1500;&#1510;&#1497;&#1492;%20&#1495;&#1491;&#1513;&#1492;/&#1512;&#1493;&#1508;&#1488;&#1497;&#1501;/&#1506;&#1493;&#1514;&#1511;%20&#1513;&#1500;%20V3-2024%20&#1492;&#1493;&#1510;&#1488;&#1493;&#1514;%20&#1497;&#1513;&#1497;&#1512;&#1493;&#1514;%20-%20&#1511;&#1493;&#1489;&#1509;%20&#1506;&#1489;&#1493;&#149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/>
      <sheetData sheetId="1">
        <row r="3">
          <cell r="D3" t="str">
            <v>השתלמות עובדי מדינה</v>
          </cell>
        </row>
        <row r="4">
          <cell r="D4" t="str">
            <v>קרן השתלמות</v>
          </cell>
        </row>
        <row r="5">
          <cell r="D5">
            <v>45106</v>
          </cell>
        </row>
        <row r="7">
          <cell r="D7" t="str">
            <v>כן לכלול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"/>
      <sheetName val="נספח לאוצר"/>
      <sheetName val="codexAttache"/>
      <sheetName val="הנחות עבודה"/>
      <sheetName val="startSettings"/>
      <sheetName val="CONVERT"/>
      <sheetName val="MASLUL"/>
      <sheetName val="גיליון1"/>
      <sheetName val="מיפוי חברות ומסלולים"/>
      <sheetName val="גיליון3"/>
      <sheetName val="נספח 1"/>
      <sheetName val="גיליון2"/>
      <sheetName val="נספח 2"/>
      <sheetName val="נספח 3"/>
      <sheetName val="attacheMapping"/>
      <sheetName val="attache1"/>
      <sheetName val="attache2"/>
      <sheetName val="attache3"/>
      <sheetName val="funds"/>
      <sheetName val="fundsHUL"/>
      <sheetName val="דוח תנועות FC דנאל"/>
      <sheetName val="sumDanel"/>
      <sheetName val="Atlas_MF"/>
      <sheetName val="sumAtlas"/>
      <sheetName val="מאזן חודש נוכחי"/>
      <sheetName val="מאזן תחילת תקופה"/>
      <sheetName val="sumMazan"/>
      <sheetName val="Manpik"/>
      <sheetName val="קרנות השקעה"/>
      <sheetName val="VALIDATION"/>
      <sheetName val="NAMES"/>
    </sheetNames>
    <sheetDataSet>
      <sheetData sheetId="0">
        <row r="5">
          <cell r="C5" t="str">
            <v>יהב רופאים</v>
          </cell>
        </row>
        <row r="6">
          <cell r="C6" t="str">
            <v>קרן השתלמות</v>
          </cell>
        </row>
        <row r="7">
          <cell r="C7">
            <v>45291</v>
          </cell>
        </row>
        <row r="9">
          <cell r="C9" t="str">
            <v>לא</v>
          </cell>
        </row>
      </sheetData>
      <sheetData sheetId="1"/>
      <sheetData sheetId="2"/>
      <sheetData sheetId="3"/>
      <sheetData sheetId="4">
        <row r="1">
          <cell r="B1" t="str">
            <v>KupaNoga</v>
          </cell>
          <cell r="J1" t="str">
            <v>מספר אוצר</v>
          </cell>
        </row>
        <row r="2">
          <cell r="B2">
            <v>5045</v>
          </cell>
          <cell r="J2">
            <v>419</v>
          </cell>
        </row>
        <row r="3">
          <cell r="B3">
            <v>5045</v>
          </cell>
          <cell r="J3">
            <v>12435</v>
          </cell>
        </row>
        <row r="4">
          <cell r="B4">
            <v>5045</v>
          </cell>
          <cell r="J4">
            <v>1472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B902-7277-43C3-AD15-6273C1E8BBD3}">
  <sheetPr codeName="Sheet3">
    <tabColor rgb="FF002060"/>
  </sheetPr>
  <dimension ref="B1:D67"/>
  <sheetViews>
    <sheetView showGridLines="0" rightToLeft="1" zoomScale="80" zoomScaleNormal="80" workbookViewId="0">
      <selection activeCell="C24" sqref="C24"/>
    </sheetView>
  </sheetViews>
  <sheetFormatPr defaultColWidth="9.125" defaultRowHeight="15.75"/>
  <cols>
    <col min="1" max="1" width="2.75" style="11" customWidth="1"/>
    <col min="2" max="2" width="5.625" style="15" customWidth="1"/>
    <col min="3" max="3" width="130.625" style="11" customWidth="1"/>
    <col min="4" max="4" width="18.375" style="13" bestFit="1" customWidth="1"/>
    <col min="5" max="16384" width="9.125" style="11"/>
  </cols>
  <sheetData>
    <row r="1" spans="2:4" s="2" customFormat="1" ht="18.75">
      <c r="B1" s="1"/>
      <c r="D1" s="3"/>
    </row>
    <row r="2" spans="2:4" s="2" customFormat="1" ht="18" customHeight="1">
      <c r="B2" s="4" t="s">
        <v>187</v>
      </c>
      <c r="C2" s="5"/>
      <c r="D2" s="3"/>
    </row>
    <row r="3" spans="2:4" s="2" customFormat="1" ht="18" customHeight="1">
      <c r="B3" s="1"/>
      <c r="D3" s="3"/>
    </row>
    <row r="4" spans="2:4" s="2" customFormat="1" ht="18" customHeight="1">
      <c r="B4" s="6" t="s">
        <v>0</v>
      </c>
      <c r="C4" s="5"/>
      <c r="D4" s="7" t="s">
        <v>1</v>
      </c>
    </row>
    <row r="5" spans="2:4" ht="18" customHeight="1">
      <c r="B5" s="8"/>
      <c r="C5" s="9"/>
      <c r="D5" s="10"/>
    </row>
    <row r="6" spans="2:4" ht="18" customHeight="1">
      <c r="B6" s="12" t="s">
        <v>2</v>
      </c>
    </row>
    <row r="7" spans="2:4" ht="18" customHeight="1">
      <c r="B7" s="14" t="s">
        <v>3</v>
      </c>
      <c r="D7" s="13">
        <f>SUM(D8:D9)</f>
        <v>228.78770835199975</v>
      </c>
    </row>
    <row r="8" spans="2:4" ht="18" customHeight="1">
      <c r="C8" s="11" t="s">
        <v>4</v>
      </c>
      <c r="D8" s="13">
        <v>21.057740000000003</v>
      </c>
    </row>
    <row r="9" spans="2:4" ht="18" customHeight="1">
      <c r="C9" s="11" t="s">
        <v>5</v>
      </c>
      <c r="D9" s="13">
        <v>207.72996835199976</v>
      </c>
    </row>
    <row r="10" spans="2:4" ht="18" customHeight="1"/>
    <row r="11" spans="2:4" ht="18" customHeight="1">
      <c r="B11" s="14" t="s">
        <v>6</v>
      </c>
      <c r="D11" s="13">
        <f>SUM(D12:D13)</f>
        <v>31.010999999999999</v>
      </c>
    </row>
    <row r="12" spans="2:4" ht="18" customHeight="1">
      <c r="C12" s="15" t="s">
        <v>7</v>
      </c>
      <c r="D12" s="13">
        <v>0</v>
      </c>
    </row>
    <row r="13" spans="2:4" ht="18" customHeight="1">
      <c r="C13" s="15" t="s">
        <v>8</v>
      </c>
      <c r="D13" s="13">
        <v>31.010999999999999</v>
      </c>
    </row>
    <row r="14" spans="2:4" ht="18" customHeight="1">
      <c r="C14" s="15"/>
    </row>
    <row r="15" spans="2:4" ht="18" customHeight="1">
      <c r="B15" s="14" t="s">
        <v>9</v>
      </c>
    </row>
    <row r="16" spans="2:4" ht="18" customHeight="1">
      <c r="C16" s="15" t="s">
        <v>10</v>
      </c>
      <c r="D16" s="13">
        <v>0</v>
      </c>
    </row>
    <row r="17" spans="2:4" ht="18" customHeight="1">
      <c r="C17" s="15" t="s">
        <v>11</v>
      </c>
      <c r="D17" s="13">
        <v>0</v>
      </c>
    </row>
    <row r="18" spans="2:4" ht="18" customHeight="1"/>
    <row r="19" spans="2:4" ht="18" customHeight="1">
      <c r="B19" s="14" t="s">
        <v>12</v>
      </c>
      <c r="D19" s="13">
        <v>933.23</v>
      </c>
    </row>
    <row r="20" spans="2:4" ht="18" customHeight="1">
      <c r="B20" s="14"/>
    </row>
    <row r="21" spans="2:4" ht="18" customHeight="1">
      <c r="B21" s="14" t="s">
        <v>13</v>
      </c>
      <c r="D21" s="13">
        <v>0</v>
      </c>
    </row>
    <row r="22" spans="2:4" ht="18" customHeight="1">
      <c r="B22" s="14"/>
    </row>
    <row r="23" spans="2:4" ht="18" customHeight="1">
      <c r="B23" s="14" t="s">
        <v>14</v>
      </c>
      <c r="D23" s="13">
        <v>0</v>
      </c>
    </row>
    <row r="24" spans="2:4" ht="18" customHeight="1">
      <c r="B24" s="14"/>
    </row>
    <row r="25" spans="2:4" ht="18" customHeight="1">
      <c r="B25" s="14" t="s">
        <v>168</v>
      </c>
      <c r="D25" s="13">
        <f>D8+D9+D13+D19</f>
        <v>1193.0287083519997</v>
      </c>
    </row>
    <row r="26" spans="2:4" ht="18" customHeight="1">
      <c r="B26" s="14"/>
    </row>
    <row r="27" spans="2:4" ht="18" customHeight="1">
      <c r="B27" s="14" t="s">
        <v>169</v>
      </c>
      <c r="D27" s="13">
        <f>AVERAGE(D29,D28)</f>
        <v>1156417.9710600001</v>
      </c>
    </row>
    <row r="28" spans="2:4" ht="18" customHeight="1">
      <c r="C28" s="11" t="s">
        <v>15</v>
      </c>
      <c r="D28" s="13">
        <v>1163134.3544800002</v>
      </c>
    </row>
    <row r="29" spans="2:4" ht="18" customHeight="1">
      <c r="C29" s="11" t="s">
        <v>167</v>
      </c>
      <c r="D29" s="13">
        <v>1149701.58764</v>
      </c>
    </row>
    <row r="30" spans="2:4" ht="18" customHeight="1"/>
    <row r="31" spans="2:4" ht="18" customHeight="1">
      <c r="B31" s="14" t="s">
        <v>170</v>
      </c>
      <c r="D31" s="16">
        <f>D25/D27</f>
        <v>1.0316587412235053E-3</v>
      </c>
    </row>
    <row r="32" spans="2:4" ht="18" customHeight="1">
      <c r="B32" s="14"/>
    </row>
    <row r="33" spans="2:4" ht="18" customHeight="1">
      <c r="B33" s="8" t="s">
        <v>16</v>
      </c>
    </row>
    <row r="34" spans="2:4" ht="18" customHeight="1">
      <c r="B34" s="14" t="s">
        <v>17</v>
      </c>
      <c r="D34" s="13">
        <f>'2240'!D34+'2239'!D34+'2238'!D34</f>
        <v>41.218336136139257</v>
      </c>
    </row>
    <row r="35" spans="2:4" ht="18" customHeight="1">
      <c r="B35" s="14"/>
    </row>
    <row r="36" spans="2:4" ht="18" customHeight="1">
      <c r="B36" s="8" t="s">
        <v>16</v>
      </c>
    </row>
    <row r="37" spans="2:4" ht="18" customHeight="1">
      <c r="B37" s="14" t="s">
        <v>171</v>
      </c>
      <c r="D37" s="13">
        <f>SUM(D38:D50)</f>
        <v>3316.3746404291596</v>
      </c>
    </row>
    <row r="38" spans="2:4" ht="18" customHeight="1">
      <c r="C38" s="14" t="s">
        <v>18</v>
      </c>
      <c r="D38" s="13">
        <v>314.99689578333334</v>
      </c>
    </row>
    <row r="39" spans="2:4" ht="18" customHeight="1">
      <c r="C39" s="14" t="s">
        <v>19</v>
      </c>
      <c r="D39" s="13">
        <v>2267.5520258858264</v>
      </c>
    </row>
    <row r="40" spans="2:4" ht="18" customHeight="1">
      <c r="C40" s="14" t="s">
        <v>20</v>
      </c>
      <c r="D40" s="13">
        <v>0</v>
      </c>
    </row>
    <row r="41" spans="2:4" ht="18" customHeight="1">
      <c r="C41" s="14" t="s">
        <v>21</v>
      </c>
      <c r="D41" s="13">
        <v>0</v>
      </c>
    </row>
    <row r="42" spans="2:4" ht="18" customHeight="1">
      <c r="C42" s="14" t="s">
        <v>22</v>
      </c>
      <c r="D42" s="13">
        <v>1.8425773639999985</v>
      </c>
    </row>
    <row r="43" spans="2:4" ht="18" customHeight="1">
      <c r="C43" s="14" t="s">
        <v>23</v>
      </c>
    </row>
    <row r="44" spans="2:4" ht="18" customHeight="1">
      <c r="C44" s="14" t="s">
        <v>24</v>
      </c>
      <c r="D44" s="13">
        <v>453.86780518299969</v>
      </c>
    </row>
    <row r="45" spans="2:4" ht="18" customHeight="1">
      <c r="C45" s="14" t="s">
        <v>25</v>
      </c>
    </row>
    <row r="46" spans="2:4" ht="18" customHeight="1">
      <c r="C46" s="11" t="s">
        <v>26</v>
      </c>
      <c r="D46" s="13">
        <v>0</v>
      </c>
    </row>
    <row r="47" spans="2:4" ht="18" customHeight="1">
      <c r="C47" s="11" t="s">
        <v>27</v>
      </c>
    </row>
    <row r="48" spans="2:4" ht="18" customHeight="1">
      <c r="C48" s="11" t="s">
        <v>28</v>
      </c>
      <c r="D48" s="13">
        <v>262.50676560600004</v>
      </c>
    </row>
    <row r="49" spans="2:4" ht="18" customHeight="1">
      <c r="C49" s="11" t="s">
        <v>27</v>
      </c>
    </row>
    <row r="50" spans="2:4" ht="18" customHeight="1">
      <c r="C50" s="11" t="s">
        <v>29</v>
      </c>
      <c r="D50" s="13">
        <v>15.608570606999988</v>
      </c>
    </row>
    <row r="51" spans="2:4" ht="18" customHeight="1"/>
    <row r="52" spans="2:4" ht="18" customHeight="1">
      <c r="B52" s="14" t="s">
        <v>172</v>
      </c>
      <c r="D52" s="16">
        <f>D37/D29</f>
        <v>2.8845525448361808E-3</v>
      </c>
    </row>
    <row r="53" spans="2:4" ht="18" customHeight="1">
      <c r="B53" s="14" t="s">
        <v>30</v>
      </c>
      <c r="D53" s="16"/>
    </row>
    <row r="54" spans="2:4" ht="18" customHeight="1">
      <c r="B54" s="14" t="s">
        <v>173</v>
      </c>
      <c r="D54" s="17"/>
    </row>
    <row r="55" spans="2:4" ht="18" customHeight="1">
      <c r="B55" s="14"/>
    </row>
    <row r="56" spans="2:4" ht="18" customHeight="1">
      <c r="B56" s="14" t="s">
        <v>174</v>
      </c>
      <c r="D56" s="13">
        <v>0</v>
      </c>
    </row>
    <row r="57" spans="2:4" ht="18" customHeight="1">
      <c r="B57" s="14" t="s">
        <v>175</v>
      </c>
      <c r="D57" s="16">
        <f>(D37-D56)/D29</f>
        <v>2.8845525448361808E-3</v>
      </c>
    </row>
    <row r="58" spans="2:4" ht="18" customHeight="1">
      <c r="B58" s="14"/>
    </row>
    <row r="59" spans="2:4" ht="18" customHeight="1">
      <c r="B59" s="8" t="s">
        <v>31</v>
      </c>
    </row>
    <row r="60" spans="2:4" ht="18" customHeight="1">
      <c r="B60" s="14" t="s">
        <v>176</v>
      </c>
      <c r="D60" s="13">
        <f>D25+D37-D56</f>
        <v>4509.4033487811594</v>
      </c>
    </row>
    <row r="61" spans="2:4" ht="18" customHeight="1">
      <c r="B61" s="14"/>
    </row>
    <row r="62" spans="2:4" ht="18" customHeight="1">
      <c r="B62" s="14" t="s">
        <v>177</v>
      </c>
      <c r="D62" s="16">
        <f>D60/D27</f>
        <v>3.8994580347516852E-3</v>
      </c>
    </row>
    <row r="63" spans="2:4" ht="18" customHeight="1">
      <c r="B63" s="14"/>
    </row>
    <row r="64" spans="2:4" ht="18" customHeight="1">
      <c r="B64" s="8" t="s">
        <v>32</v>
      </c>
    </row>
    <row r="65" spans="2:4" ht="18" customHeight="1">
      <c r="B65" s="14" t="s">
        <v>33</v>
      </c>
      <c r="D65" s="16"/>
    </row>
    <row r="66" spans="2:4" ht="18" customHeight="1">
      <c r="B66" s="14" t="s">
        <v>34</v>
      </c>
    </row>
    <row r="67" spans="2:4" ht="18" customHeight="1">
      <c r="B67" s="14" t="s">
        <v>178</v>
      </c>
      <c r="D67" s="16">
        <f>D65+D31</f>
        <v>1.0316587412235053E-3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53FE6-0325-4559-8714-A90F361EB6F0}">
  <sheetPr codeName="Sheet4">
    <tabColor rgb="FF002060"/>
  </sheetPr>
  <dimension ref="B1:D50"/>
  <sheetViews>
    <sheetView showGridLines="0" rightToLeft="1" workbookViewId="0">
      <selection activeCell="B5" sqref="B5"/>
    </sheetView>
  </sheetViews>
  <sheetFormatPr defaultColWidth="9" defaultRowHeight="15.75"/>
  <cols>
    <col min="1" max="1" width="2.75" style="29" customWidth="1"/>
    <col min="2" max="2" width="5.625" style="26" customWidth="1"/>
    <col min="3" max="3" width="56.625" style="38" bestFit="1" customWidth="1"/>
    <col min="4" max="4" width="9.5" style="35" bestFit="1" customWidth="1"/>
    <col min="5" max="16384" width="9" style="29"/>
  </cols>
  <sheetData>
    <row r="1" spans="2:4" s="21" customFormat="1" ht="18.75">
      <c r="B1" s="18"/>
      <c r="C1" s="19"/>
      <c r="D1" s="20"/>
    </row>
    <row r="2" spans="2:4" s="21" customFormat="1" ht="18.75">
      <c r="B2" s="22" t="s">
        <v>35</v>
      </c>
      <c r="C2" s="19"/>
      <c r="D2" s="20"/>
    </row>
    <row r="3" spans="2:4" s="21" customFormat="1" ht="18.75">
      <c r="B3" s="18"/>
      <c r="C3" s="23"/>
      <c r="D3" s="24"/>
    </row>
    <row r="4" spans="2:4" s="21" customFormat="1" ht="18.75">
      <c r="B4" s="25" t="s">
        <v>187</v>
      </c>
      <c r="C4" s="23"/>
      <c r="D4" s="24"/>
    </row>
    <row r="5" spans="2:4">
      <c r="C5" s="27"/>
      <c r="D5" s="28"/>
    </row>
    <row r="6" spans="2:4">
      <c r="B6" s="30"/>
      <c r="C6" s="31" t="s">
        <v>36</v>
      </c>
      <c r="D6" s="32"/>
    </row>
    <row r="7" spans="2:4">
      <c r="B7" s="30"/>
      <c r="C7" s="31" t="s">
        <v>37</v>
      </c>
      <c r="D7" s="33" t="s">
        <v>1</v>
      </c>
    </row>
    <row r="8" spans="2:4">
      <c r="B8" s="34" t="s">
        <v>38</v>
      </c>
      <c r="C8" s="34" t="s">
        <v>39</v>
      </c>
      <c r="D8" s="35">
        <v>21.057740000000003</v>
      </c>
    </row>
    <row r="9" spans="2:4">
      <c r="B9" s="34"/>
      <c r="C9" s="31" t="s">
        <v>40</v>
      </c>
    </row>
    <row r="10" spans="2:4">
      <c r="B10" s="34" t="s">
        <v>38</v>
      </c>
      <c r="C10" s="34" t="s">
        <v>41</v>
      </c>
      <c r="D10" s="35">
        <v>198.83611603199975</v>
      </c>
    </row>
    <row r="11" spans="2:4">
      <c r="B11" s="34" t="s">
        <v>42</v>
      </c>
      <c r="C11" s="34" t="s">
        <v>43</v>
      </c>
      <c r="D11" s="35">
        <v>1.18746134</v>
      </c>
    </row>
    <row r="12" spans="2:4">
      <c r="B12" s="34" t="s">
        <v>44</v>
      </c>
      <c r="C12" s="34" t="s">
        <v>45</v>
      </c>
      <c r="D12" s="35">
        <v>7.7063909800000001</v>
      </c>
    </row>
    <row r="13" spans="2:4">
      <c r="B13" s="34"/>
      <c r="C13" s="36" t="s">
        <v>46</v>
      </c>
      <c r="D13" s="37">
        <v>228.78770835199975</v>
      </c>
    </row>
    <row r="14" spans="2:4">
      <c r="B14" s="34"/>
      <c r="C14" s="31"/>
      <c r="D14" s="37"/>
    </row>
    <row r="15" spans="2:4">
      <c r="B15" s="34"/>
      <c r="C15" s="31" t="s">
        <v>47</v>
      </c>
    </row>
    <row r="16" spans="2:4">
      <c r="B16" s="34"/>
      <c r="C16" s="31" t="s">
        <v>37</v>
      </c>
    </row>
    <row r="17" spans="2:4">
      <c r="B17" s="34"/>
      <c r="C17" s="31" t="s">
        <v>40</v>
      </c>
    </row>
    <row r="18" spans="2:4">
      <c r="B18" s="34" t="s">
        <v>38</v>
      </c>
      <c r="C18" s="34" t="s">
        <v>41</v>
      </c>
      <c r="D18" s="35">
        <v>31.010999999999999</v>
      </c>
    </row>
    <row r="19" spans="2:4">
      <c r="B19" s="34" t="s">
        <v>42</v>
      </c>
      <c r="C19" s="34" t="s">
        <v>48</v>
      </c>
      <c r="D19" s="35">
        <v>0</v>
      </c>
    </row>
    <row r="20" spans="2:4">
      <c r="C20" s="31" t="s">
        <v>49</v>
      </c>
      <c r="D20" s="37">
        <v>31.010999999999999</v>
      </c>
    </row>
    <row r="21" spans="2:4">
      <c r="C21" s="31"/>
      <c r="D21" s="37"/>
    </row>
    <row r="22" spans="2:4">
      <c r="C22" s="31" t="s">
        <v>50</v>
      </c>
      <c r="D22" s="37"/>
    </row>
    <row r="23" spans="2:4">
      <c r="C23" s="31" t="s">
        <v>51</v>
      </c>
      <c r="D23" s="37">
        <v>0</v>
      </c>
    </row>
    <row r="24" spans="2:4">
      <c r="C24" s="31"/>
      <c r="D24" s="37"/>
    </row>
    <row r="25" spans="2:4">
      <c r="C25" s="31" t="s">
        <v>52</v>
      </c>
      <c r="D25" s="37"/>
    </row>
    <row r="26" spans="2:4">
      <c r="C26" s="31" t="s">
        <v>53</v>
      </c>
      <c r="D26" s="37">
        <v>0</v>
      </c>
    </row>
    <row r="27" spans="2:4">
      <c r="C27" s="31"/>
      <c r="D27" s="37"/>
    </row>
    <row r="28" spans="2:4">
      <c r="C28" s="31" t="s">
        <v>54</v>
      </c>
      <c r="D28" s="37">
        <v>933.23</v>
      </c>
    </row>
    <row r="29" spans="2:4">
      <c r="C29" s="31"/>
      <c r="D29" s="37"/>
    </row>
    <row r="30" spans="2:4">
      <c r="C30" s="31" t="s">
        <v>55</v>
      </c>
      <c r="D30" s="37"/>
    </row>
    <row r="31" spans="2:4">
      <c r="C31" s="31" t="s">
        <v>56</v>
      </c>
      <c r="D31" s="37">
        <v>0</v>
      </c>
    </row>
    <row r="32" spans="2:4">
      <c r="C32" s="31"/>
      <c r="D32" s="37"/>
    </row>
    <row r="33" spans="3:4">
      <c r="C33" s="31" t="s">
        <v>57</v>
      </c>
      <c r="D33" s="37"/>
    </row>
    <row r="34" spans="3:4">
      <c r="C34" s="31" t="s">
        <v>58</v>
      </c>
      <c r="D34" s="37">
        <v>0</v>
      </c>
    </row>
    <row r="35" spans="3:4">
      <c r="C35" s="31"/>
      <c r="D35" s="37"/>
    </row>
    <row r="36" spans="3:4">
      <c r="C36" s="31" t="s">
        <v>59</v>
      </c>
      <c r="D36" s="37"/>
    </row>
    <row r="37" spans="3:4">
      <c r="C37" s="31" t="s">
        <v>60</v>
      </c>
      <c r="D37" s="37">
        <v>0</v>
      </c>
    </row>
    <row r="38" spans="3:4">
      <c r="C38" s="31"/>
      <c r="D38" s="37"/>
    </row>
    <row r="39" spans="3:4">
      <c r="C39" s="31" t="s">
        <v>61</v>
      </c>
      <c r="D39" s="45"/>
    </row>
    <row r="40" spans="3:4">
      <c r="C40" s="31" t="s">
        <v>179</v>
      </c>
      <c r="D40" s="45"/>
    </row>
    <row r="41" spans="3:4">
      <c r="C41" s="47" t="s">
        <v>180</v>
      </c>
      <c r="D41" s="45">
        <v>3.2572200000000002</v>
      </c>
    </row>
    <row r="42" spans="3:4">
      <c r="C42" s="47" t="s">
        <v>181</v>
      </c>
      <c r="D42" s="45">
        <v>6.8588107663382738</v>
      </c>
    </row>
    <row r="43" spans="3:4">
      <c r="C43" s="47" t="s">
        <v>182</v>
      </c>
      <c r="D43" s="45">
        <v>-0.14820163019902338</v>
      </c>
    </row>
    <row r="44" spans="3:4">
      <c r="C44" s="47" t="s">
        <v>183</v>
      </c>
      <c r="D44" s="45">
        <v>-9.0400000000000008E-2</v>
      </c>
    </row>
    <row r="45" spans="3:4">
      <c r="C45" s="31" t="s">
        <v>186</v>
      </c>
      <c r="D45" s="45"/>
    </row>
    <row r="46" spans="3:4">
      <c r="C46" s="46" t="s">
        <v>184</v>
      </c>
      <c r="D46" s="45">
        <v>25.559468999999996</v>
      </c>
    </row>
    <row r="47" spans="3:4">
      <c r="C47" s="46" t="s">
        <v>185</v>
      </c>
      <c r="D47" s="45">
        <v>5.7814380000000005</v>
      </c>
    </row>
    <row r="48" spans="3:4">
      <c r="C48" s="31" t="s">
        <v>62</v>
      </c>
      <c r="D48" s="48">
        <f>SUM(D41:D47)</f>
        <v>41.21833613613925</v>
      </c>
    </row>
    <row r="49" spans="3:4">
      <c r="C49" s="31"/>
      <c r="D49" s="37"/>
    </row>
    <row r="50" spans="3:4">
      <c r="C50" s="31" t="s">
        <v>63</v>
      </c>
      <c r="D50" s="37">
        <v>1193.0287083519997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A333-89A0-4EC2-8F22-5DFDD887578E}">
  <sheetPr codeName="Sheet5">
    <tabColor rgb="FF002060"/>
  </sheetPr>
  <dimension ref="A1:D121"/>
  <sheetViews>
    <sheetView showGridLines="0" rightToLeft="1" topLeftCell="A109" zoomScaleNormal="100" workbookViewId="0">
      <selection activeCell="C122" sqref="C122"/>
    </sheetView>
  </sheetViews>
  <sheetFormatPr defaultColWidth="9" defaultRowHeight="15.75"/>
  <cols>
    <col min="1" max="1" width="4.625" style="34" customWidth="1"/>
    <col min="2" max="2" width="63.5" style="29" bestFit="1" customWidth="1"/>
    <col min="3" max="3" width="12" style="35" bestFit="1" customWidth="1"/>
    <col min="4" max="4" width="9" style="35"/>
    <col min="5" max="16384" width="9" style="29"/>
  </cols>
  <sheetData>
    <row r="1" spans="1:4" s="21" customFormat="1" ht="18.75">
      <c r="A1" s="39"/>
      <c r="C1" s="20"/>
      <c r="D1" s="20"/>
    </row>
    <row r="2" spans="1:4" s="21" customFormat="1" ht="18.75">
      <c r="A2" s="39"/>
      <c r="B2" s="40" t="s">
        <v>64</v>
      </c>
      <c r="C2" s="20"/>
      <c r="D2" s="20"/>
    </row>
    <row r="3" spans="1:4" s="21" customFormat="1" ht="18.75">
      <c r="A3" s="39"/>
      <c r="B3" s="23"/>
      <c r="C3" s="20"/>
      <c r="D3" s="20"/>
    </row>
    <row r="4" spans="1:4" s="21" customFormat="1" ht="18.75">
      <c r="A4" s="39"/>
      <c r="B4" s="40" t="s">
        <v>187</v>
      </c>
      <c r="C4" s="20"/>
      <c r="D4" s="20"/>
    </row>
    <row r="6" spans="1:4">
      <c r="B6" s="31" t="s">
        <v>65</v>
      </c>
      <c r="C6" s="41" t="s">
        <v>1</v>
      </c>
    </row>
    <row r="7" spans="1:4">
      <c r="B7" s="27" t="s">
        <v>66</v>
      </c>
      <c r="C7" s="28">
        <v>56.494666666666667</v>
      </c>
    </row>
    <row r="8" spans="1:4">
      <c r="B8" s="27" t="s">
        <v>67</v>
      </c>
      <c r="C8" s="28">
        <v>28.154610999999999</v>
      </c>
    </row>
    <row r="9" spans="1:4">
      <c r="B9" s="27" t="s">
        <v>68</v>
      </c>
      <c r="C9" s="28">
        <v>28.882548450000002</v>
      </c>
    </row>
    <row r="10" spans="1:4">
      <c r="B10" s="27" t="s">
        <v>69</v>
      </c>
      <c r="C10" s="28">
        <v>100.89055900000001</v>
      </c>
    </row>
    <row r="11" spans="1:4">
      <c r="B11" s="27" t="s">
        <v>70</v>
      </c>
      <c r="C11" s="28">
        <v>66.815843999999998</v>
      </c>
    </row>
    <row r="12" spans="1:4">
      <c r="B12" s="27" t="s">
        <v>71</v>
      </c>
      <c r="C12" s="28">
        <v>16.454666666666668</v>
      </c>
    </row>
    <row r="13" spans="1:4">
      <c r="B13" s="27" t="s">
        <v>72</v>
      </c>
      <c r="C13" s="28">
        <v>17.303999999999998</v>
      </c>
    </row>
    <row r="14" spans="1:4">
      <c r="B14" s="42" t="s">
        <v>73</v>
      </c>
      <c r="C14" s="33">
        <v>314.99689578333334</v>
      </c>
    </row>
    <row r="15" spans="1:4">
      <c r="B15" s="27"/>
      <c r="C15" s="28"/>
    </row>
    <row r="16" spans="1:4">
      <c r="B16" s="31" t="s">
        <v>74</v>
      </c>
      <c r="C16" s="28"/>
    </row>
    <row r="17" spans="2:3">
      <c r="B17" s="27" t="s">
        <v>75</v>
      </c>
      <c r="C17" s="28">
        <v>13.775572</v>
      </c>
    </row>
    <row r="18" spans="2:3">
      <c r="B18" s="27" t="s">
        <v>76</v>
      </c>
      <c r="C18" s="28">
        <v>124.495332</v>
      </c>
    </row>
    <row r="19" spans="2:3">
      <c r="B19" s="27" t="s">
        <v>77</v>
      </c>
      <c r="C19" s="28">
        <v>101.87764720000001</v>
      </c>
    </row>
    <row r="20" spans="2:3">
      <c r="B20" s="27" t="s">
        <v>78</v>
      </c>
      <c r="C20" s="28">
        <v>81.09102</v>
      </c>
    </row>
    <row r="21" spans="2:3">
      <c r="B21" s="27" t="s">
        <v>79</v>
      </c>
      <c r="C21" s="28">
        <v>93.177333333333323</v>
      </c>
    </row>
    <row r="22" spans="2:3">
      <c r="B22" s="27" t="s">
        <v>80</v>
      </c>
      <c r="C22" s="28">
        <v>34.2289472</v>
      </c>
    </row>
    <row r="23" spans="2:3">
      <c r="B23" s="27" t="s">
        <v>81</v>
      </c>
      <c r="C23" s="28">
        <v>97.159738000000004</v>
      </c>
    </row>
    <row r="24" spans="2:3">
      <c r="B24" s="27" t="s">
        <v>82</v>
      </c>
      <c r="C24" s="28">
        <v>70.050039999999996</v>
      </c>
    </row>
    <row r="25" spans="2:3">
      <c r="B25" s="27" t="s">
        <v>83</v>
      </c>
      <c r="C25" s="28">
        <v>36.1098</v>
      </c>
    </row>
    <row r="26" spans="2:3">
      <c r="B26" s="27" t="s">
        <v>84</v>
      </c>
      <c r="C26" s="28">
        <v>53.635654016000004</v>
      </c>
    </row>
    <row r="27" spans="2:3">
      <c r="B27" s="27" t="s">
        <v>85</v>
      </c>
      <c r="C27" s="28">
        <v>38.474362129822985</v>
      </c>
    </row>
    <row r="28" spans="2:3">
      <c r="B28" s="27" t="s">
        <v>86</v>
      </c>
      <c r="C28" s="28">
        <v>66.694057599999994</v>
      </c>
    </row>
    <row r="29" spans="2:3">
      <c r="B29" s="27" t="s">
        <v>87</v>
      </c>
      <c r="C29" s="28">
        <v>71.978009119999982</v>
      </c>
    </row>
    <row r="30" spans="2:3">
      <c r="B30" s="27" t="s">
        <v>88</v>
      </c>
      <c r="C30" s="28">
        <v>86.539663000000004</v>
      </c>
    </row>
    <row r="31" spans="2:3">
      <c r="B31" s="27" t="s">
        <v>89</v>
      </c>
      <c r="C31" s="28">
        <v>211.70403020000001</v>
      </c>
    </row>
    <row r="32" spans="2:3">
      <c r="B32" s="27" t="s">
        <v>90</v>
      </c>
      <c r="C32" s="28">
        <v>37.236567999999998</v>
      </c>
    </row>
    <row r="33" spans="2:3">
      <c r="B33" s="27" t="s">
        <v>91</v>
      </c>
      <c r="C33" s="28">
        <v>37.803212000000009</v>
      </c>
    </row>
    <row r="34" spans="2:3">
      <c r="B34" s="27" t="s">
        <v>92</v>
      </c>
      <c r="C34" s="28">
        <v>61.609559999999995</v>
      </c>
    </row>
    <row r="35" spans="2:3">
      <c r="B35" s="27" t="s">
        <v>93</v>
      </c>
      <c r="C35" s="28">
        <v>42.727637149999993</v>
      </c>
    </row>
    <row r="36" spans="2:3">
      <c r="B36" s="27" t="s">
        <v>94</v>
      </c>
      <c r="C36" s="28">
        <v>54.312795999999999</v>
      </c>
    </row>
    <row r="37" spans="2:3">
      <c r="B37" s="27" t="s">
        <v>95</v>
      </c>
      <c r="C37" s="28">
        <v>52.352477920000005</v>
      </c>
    </row>
    <row r="38" spans="2:3">
      <c r="B38" s="27" t="s">
        <v>96</v>
      </c>
      <c r="C38" s="28">
        <v>61.145777650000007</v>
      </c>
    </row>
    <row r="39" spans="2:3">
      <c r="B39" s="27" t="s">
        <v>97</v>
      </c>
      <c r="C39" s="28">
        <v>6.1299069999999993</v>
      </c>
    </row>
    <row r="40" spans="2:3">
      <c r="B40" s="27" t="s">
        <v>98</v>
      </c>
      <c r="C40" s="28">
        <v>56.086476000000005</v>
      </c>
    </row>
    <row r="41" spans="2:3">
      <c r="B41" s="27" t="s">
        <v>99</v>
      </c>
      <c r="C41" s="28">
        <v>104.485496</v>
      </c>
    </row>
    <row r="42" spans="2:3">
      <c r="B42" s="27" t="s">
        <v>100</v>
      </c>
      <c r="C42" s="28">
        <v>58.552939100000003</v>
      </c>
    </row>
    <row r="43" spans="2:3">
      <c r="B43" s="27" t="s">
        <v>101</v>
      </c>
      <c r="C43" s="28">
        <v>6.1320110000000003</v>
      </c>
    </row>
    <row r="44" spans="2:3">
      <c r="B44" s="27" t="s">
        <v>102</v>
      </c>
      <c r="C44" s="28">
        <v>76.499279999999999</v>
      </c>
    </row>
    <row r="45" spans="2:3">
      <c r="B45" s="27" t="s">
        <v>103</v>
      </c>
      <c r="C45" s="28">
        <v>74.294046000000009</v>
      </c>
    </row>
    <row r="46" spans="2:3">
      <c r="B46" s="27" t="s">
        <v>104</v>
      </c>
      <c r="C46" s="28">
        <v>42.306387119999997</v>
      </c>
    </row>
    <row r="47" spans="2:3">
      <c r="B47" s="27" t="s">
        <v>105</v>
      </c>
      <c r="C47" s="28">
        <v>23.853803116312491</v>
      </c>
    </row>
    <row r="48" spans="2:3">
      <c r="B48" s="27" t="s">
        <v>106</v>
      </c>
      <c r="C48" s="28">
        <v>13.0025</v>
      </c>
    </row>
    <row r="49" spans="2:3">
      <c r="B49" s="27" t="s">
        <v>107</v>
      </c>
      <c r="C49" s="28">
        <v>9.3826641784999989</v>
      </c>
    </row>
    <row r="50" spans="2:3">
      <c r="B50" s="27" t="s">
        <v>108</v>
      </c>
      <c r="C50" s="28">
        <v>72.500606439999999</v>
      </c>
    </row>
    <row r="51" spans="2:3">
      <c r="B51" s="27" t="s">
        <v>109</v>
      </c>
      <c r="C51" s="28">
        <v>134.59479999999999</v>
      </c>
    </row>
    <row r="52" spans="2:3">
      <c r="B52" s="27" t="s">
        <v>110</v>
      </c>
      <c r="C52" s="28">
        <v>6.0798754118577776</v>
      </c>
    </row>
    <row r="53" spans="2:3">
      <c r="B53" s="27" t="s">
        <v>111</v>
      </c>
      <c r="C53" s="28">
        <v>55.472000000000001</v>
      </c>
    </row>
    <row r="54" spans="2:3">
      <c r="B54" s="42" t="s">
        <v>112</v>
      </c>
      <c r="C54" s="33">
        <v>2267.5520258858264</v>
      </c>
    </row>
    <row r="55" spans="2:3">
      <c r="B55" s="27"/>
      <c r="C55" s="43"/>
    </row>
    <row r="56" spans="2:3">
      <c r="B56" s="31" t="s">
        <v>113</v>
      </c>
      <c r="C56" s="43"/>
    </row>
    <row r="57" spans="2:3">
      <c r="B57" s="42" t="s">
        <v>114</v>
      </c>
      <c r="C57" s="43"/>
    </row>
    <row r="58" spans="2:3">
      <c r="B58" s="27"/>
      <c r="C58" s="43"/>
    </row>
    <row r="59" spans="2:3">
      <c r="B59" s="31" t="s">
        <v>115</v>
      </c>
      <c r="C59" s="43"/>
    </row>
    <row r="60" spans="2:3">
      <c r="B60" s="42" t="s">
        <v>116</v>
      </c>
      <c r="C60" s="43"/>
    </row>
    <row r="61" spans="2:3">
      <c r="B61" s="27"/>
      <c r="C61" s="43"/>
    </row>
    <row r="62" spans="2:3">
      <c r="B62" s="31" t="s">
        <v>117</v>
      </c>
      <c r="C62" s="43"/>
    </row>
    <row r="63" spans="2:3">
      <c r="B63" s="31" t="s">
        <v>118</v>
      </c>
      <c r="C63" s="43"/>
    </row>
    <row r="64" spans="2:3">
      <c r="B64" s="27" t="s">
        <v>119</v>
      </c>
      <c r="C64" s="43">
        <v>6.7531662489999977</v>
      </c>
    </row>
    <row r="65" spans="2:3">
      <c r="B65" s="27" t="s">
        <v>120</v>
      </c>
      <c r="C65" s="43">
        <v>12.138461025999979</v>
      </c>
    </row>
    <row r="66" spans="2:3">
      <c r="B66" s="27" t="s">
        <v>121</v>
      </c>
      <c r="C66" s="43">
        <v>27.902320353999897</v>
      </c>
    </row>
    <row r="67" spans="2:3">
      <c r="B67" s="27" t="s">
        <v>122</v>
      </c>
      <c r="C67" s="43">
        <v>165.79023118299943</v>
      </c>
    </row>
    <row r="68" spans="2:3">
      <c r="B68" s="27" t="s">
        <v>123</v>
      </c>
      <c r="C68" s="43">
        <v>11.618292274000009</v>
      </c>
    </row>
    <row r="69" spans="2:3">
      <c r="B69" s="27" t="s">
        <v>124</v>
      </c>
      <c r="C69" s="43">
        <v>36.537190638000347</v>
      </c>
    </row>
    <row r="70" spans="2:3">
      <c r="B70" s="27" t="s">
        <v>125</v>
      </c>
      <c r="C70" s="43">
        <v>16.74289280999999</v>
      </c>
    </row>
    <row r="71" spans="2:3">
      <c r="B71" s="27" t="s">
        <v>126</v>
      </c>
      <c r="C71" s="43">
        <v>12.666757720000032</v>
      </c>
    </row>
    <row r="72" spans="2:3">
      <c r="B72" s="27" t="s">
        <v>127</v>
      </c>
      <c r="C72" s="43">
        <v>3.7956615889999976</v>
      </c>
    </row>
    <row r="73" spans="2:3">
      <c r="B73" s="27" t="s">
        <v>128</v>
      </c>
      <c r="C73" s="43">
        <v>16.028422833999972</v>
      </c>
    </row>
    <row r="74" spans="2:3">
      <c r="B74" s="27" t="s">
        <v>129</v>
      </c>
      <c r="C74" s="43">
        <v>63.589851140999862</v>
      </c>
    </row>
    <row r="75" spans="2:3">
      <c r="B75" s="27" t="s">
        <v>130</v>
      </c>
      <c r="C75" s="43">
        <v>0.2819735790000002</v>
      </c>
    </row>
    <row r="76" spans="2:3">
      <c r="B76" s="27" t="s">
        <v>131</v>
      </c>
      <c r="C76" s="43">
        <v>1.1550722509999998</v>
      </c>
    </row>
    <row r="77" spans="2:3">
      <c r="B77" s="27" t="s">
        <v>132</v>
      </c>
      <c r="C77" s="43">
        <v>15.707371065999999</v>
      </c>
    </row>
    <row r="78" spans="2:3">
      <c r="B78" s="27" t="s">
        <v>133</v>
      </c>
      <c r="C78" s="43">
        <v>1.3089982889999998</v>
      </c>
    </row>
    <row r="79" spans="2:3">
      <c r="B79" s="27" t="s">
        <v>134</v>
      </c>
      <c r="C79" s="43">
        <v>2.8117429790000061</v>
      </c>
    </row>
    <row r="80" spans="2:3">
      <c r="B80" s="27" t="s">
        <v>135</v>
      </c>
      <c r="C80" s="43">
        <v>34.28622761900003</v>
      </c>
    </row>
    <row r="81" spans="2:3">
      <c r="B81" s="27" t="s">
        <v>136</v>
      </c>
      <c r="C81" s="43">
        <v>1.0323659999999999</v>
      </c>
    </row>
    <row r="82" spans="2:3">
      <c r="B82" s="27" t="s">
        <v>137</v>
      </c>
      <c r="C82" s="43">
        <v>6.0173510519999924</v>
      </c>
    </row>
    <row r="83" spans="2:3">
      <c r="B83" s="27" t="s">
        <v>138</v>
      </c>
      <c r="C83" s="43">
        <v>7.281677411999997</v>
      </c>
    </row>
    <row r="84" spans="2:3">
      <c r="B84" s="27" t="s">
        <v>139</v>
      </c>
      <c r="C84" s="43">
        <v>10.398909375999985</v>
      </c>
    </row>
    <row r="85" spans="2:3">
      <c r="B85" s="27" t="s">
        <v>140</v>
      </c>
      <c r="C85" s="43">
        <v>2.2867741999999993E-2</v>
      </c>
    </row>
    <row r="86" spans="2:3">
      <c r="B86" s="31" t="s">
        <v>141</v>
      </c>
      <c r="C86" s="33">
        <v>453.86780518299969</v>
      </c>
    </row>
    <row r="87" spans="2:3">
      <c r="B87" s="42"/>
      <c r="C87" s="33"/>
    </row>
    <row r="88" spans="2:3">
      <c r="B88" s="31" t="s">
        <v>142</v>
      </c>
    </row>
    <row r="89" spans="2:3">
      <c r="B89" s="31" t="s">
        <v>143</v>
      </c>
      <c r="C89" s="33"/>
    </row>
    <row r="90" spans="2:3">
      <c r="B90" s="27" t="s">
        <v>119</v>
      </c>
      <c r="C90" s="43">
        <v>8.2020590000000063E-3</v>
      </c>
    </row>
    <row r="91" spans="2:3">
      <c r="B91" s="27" t="s">
        <v>120</v>
      </c>
      <c r="C91" s="43">
        <v>1.6629141049999987</v>
      </c>
    </row>
    <row r="92" spans="2:3">
      <c r="B92" s="27" t="s">
        <v>140</v>
      </c>
      <c r="C92" s="43">
        <v>0.16064744599999989</v>
      </c>
    </row>
    <row r="93" spans="2:3">
      <c r="B93" s="27" t="s">
        <v>144</v>
      </c>
      <c r="C93" s="43">
        <v>1.0813753999999979E-2</v>
      </c>
    </row>
    <row r="94" spans="2:3">
      <c r="B94" s="42" t="s">
        <v>145</v>
      </c>
      <c r="C94" s="33">
        <v>1.8425773639999985</v>
      </c>
    </row>
    <row r="95" spans="2:3">
      <c r="B95" s="31"/>
      <c r="C95" s="37"/>
    </row>
    <row r="96" spans="2:3">
      <c r="B96" s="31" t="s">
        <v>146</v>
      </c>
    </row>
    <row r="97" spans="2:3">
      <c r="B97" s="31" t="s">
        <v>147</v>
      </c>
      <c r="C97" s="44"/>
    </row>
    <row r="98" spans="2:3">
      <c r="B98" s="31" t="s">
        <v>148</v>
      </c>
      <c r="C98" s="44"/>
    </row>
    <row r="99" spans="2:3">
      <c r="B99" s="42" t="s">
        <v>149</v>
      </c>
      <c r="C99" s="33">
        <v>0</v>
      </c>
    </row>
    <row r="101" spans="2:3">
      <c r="B101" s="31" t="s">
        <v>150</v>
      </c>
    </row>
    <row r="102" spans="2:3">
      <c r="B102" s="31" t="s">
        <v>151</v>
      </c>
    </row>
    <row r="103" spans="2:3">
      <c r="B103" s="27" t="s">
        <v>152</v>
      </c>
      <c r="C103" s="43">
        <v>21.726800308000023</v>
      </c>
    </row>
    <row r="104" spans="2:3">
      <c r="B104" s="27" t="s">
        <v>153</v>
      </c>
      <c r="C104" s="43">
        <v>32.395614778000002</v>
      </c>
    </row>
    <row r="105" spans="2:3">
      <c r="B105" s="27" t="s">
        <v>154</v>
      </c>
      <c r="C105" s="43">
        <v>14.988491496000002</v>
      </c>
    </row>
    <row r="106" spans="2:3">
      <c r="B106" s="27" t="s">
        <v>155</v>
      </c>
      <c r="C106" s="43">
        <v>73.038919842999903</v>
      </c>
    </row>
    <row r="107" spans="2:3">
      <c r="B107" s="27" t="s">
        <v>156</v>
      </c>
      <c r="C107" s="43">
        <v>2.7841093489999991</v>
      </c>
    </row>
    <row r="108" spans="2:3">
      <c r="B108" s="27" t="s">
        <v>157</v>
      </c>
      <c r="C108" s="43">
        <v>72.078281438000019</v>
      </c>
    </row>
    <row r="109" spans="2:3">
      <c r="B109" s="27" t="s">
        <v>158</v>
      </c>
      <c r="C109" s="43">
        <v>8.8151299999999946E-4</v>
      </c>
    </row>
    <row r="110" spans="2:3">
      <c r="B110" s="27" t="s">
        <v>159</v>
      </c>
      <c r="C110" s="43">
        <v>2.6661195940000013</v>
      </c>
    </row>
    <row r="111" spans="2:3">
      <c r="B111" s="27" t="s">
        <v>125</v>
      </c>
      <c r="C111" s="43">
        <v>34.674380746000118</v>
      </c>
    </row>
    <row r="112" spans="2:3">
      <c r="B112" s="27" t="s">
        <v>160</v>
      </c>
      <c r="C112" s="43">
        <v>8.1531665409999956</v>
      </c>
    </row>
    <row r="113" spans="2:3">
      <c r="B113" s="31" t="s">
        <v>161</v>
      </c>
      <c r="C113" s="37">
        <v>262.50676560600004</v>
      </c>
    </row>
    <row r="115" spans="2:3">
      <c r="B115" s="31" t="s">
        <v>162</v>
      </c>
    </row>
    <row r="116" spans="2:3">
      <c r="B116" s="27" t="s">
        <v>163</v>
      </c>
      <c r="C116" s="43">
        <v>15.140054400999988</v>
      </c>
    </row>
    <row r="117" spans="2:3">
      <c r="B117" s="27" t="s">
        <v>140</v>
      </c>
      <c r="C117" s="43">
        <v>0.46851620599999999</v>
      </c>
    </row>
    <row r="118" spans="2:3">
      <c r="B118" s="31" t="s">
        <v>164</v>
      </c>
      <c r="C118" s="37">
        <v>15.608570606999988</v>
      </c>
    </row>
    <row r="120" spans="2:3">
      <c r="B120" s="42" t="s">
        <v>165</v>
      </c>
      <c r="C120" s="44">
        <v>3316.3746404291596</v>
      </c>
    </row>
    <row r="121" spans="2:3">
      <c r="B121" s="42" t="s">
        <v>166</v>
      </c>
      <c r="C121" s="44">
        <v>1149701.58764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713B8-A18C-4597-9CE1-D0238D3AF8B0}">
  <sheetPr>
    <tabColor rgb="FF002060"/>
  </sheetPr>
  <dimension ref="B1:D67"/>
  <sheetViews>
    <sheetView showGridLines="0" rightToLeft="1" zoomScale="80" zoomScaleNormal="80" workbookViewId="0">
      <selection activeCell="B3" sqref="B3"/>
    </sheetView>
  </sheetViews>
  <sheetFormatPr defaultColWidth="9.125" defaultRowHeight="15.75"/>
  <cols>
    <col min="1" max="1" width="2.75" style="11" customWidth="1"/>
    <col min="2" max="2" width="5.625" style="15" customWidth="1"/>
    <col min="3" max="3" width="130.625" style="11" customWidth="1"/>
    <col min="4" max="4" width="18.375" style="13" bestFit="1" customWidth="1"/>
    <col min="5" max="16384" width="9.125" style="11"/>
  </cols>
  <sheetData>
    <row r="1" spans="2:4" s="2" customFormat="1" ht="18.75">
      <c r="B1" s="1"/>
      <c r="D1" s="3"/>
    </row>
    <row r="2" spans="2:4" s="2" customFormat="1" ht="18" customHeight="1">
      <c r="B2" s="4" t="s">
        <v>188</v>
      </c>
      <c r="C2" s="5"/>
      <c r="D2" s="3"/>
    </row>
    <row r="3" spans="2:4" s="2" customFormat="1" ht="18" customHeight="1">
      <c r="B3" s="1"/>
      <c r="D3" s="3"/>
    </row>
    <row r="4" spans="2:4" s="2" customFormat="1" ht="18" customHeight="1">
      <c r="B4" s="6" t="s">
        <v>0</v>
      </c>
      <c r="C4" s="5"/>
      <c r="D4" s="7" t="s">
        <v>1</v>
      </c>
    </row>
    <row r="5" spans="2:4" ht="18" customHeight="1">
      <c r="B5" s="8"/>
      <c r="C5" s="9"/>
      <c r="D5" s="10"/>
    </row>
    <row r="6" spans="2:4" ht="18" customHeight="1">
      <c r="B6" s="12" t="s">
        <v>2</v>
      </c>
    </row>
    <row r="7" spans="2:4" ht="18" customHeight="1">
      <c r="B7" s="14" t="s">
        <v>3</v>
      </c>
      <c r="D7" s="13">
        <f>SUM(D8:D9)</f>
        <v>224.7329665819999</v>
      </c>
    </row>
    <row r="8" spans="2:4" ht="18" customHeight="1">
      <c r="C8" s="11" t="s">
        <v>4</v>
      </c>
      <c r="D8" s="13">
        <v>21.057740000000003</v>
      </c>
    </row>
    <row r="9" spans="2:4" ht="18" customHeight="1">
      <c r="C9" s="11" t="s">
        <v>5</v>
      </c>
      <c r="D9" s="13">
        <v>203.67522658199991</v>
      </c>
    </row>
    <row r="10" spans="2:4" ht="18" customHeight="1"/>
    <row r="11" spans="2:4" ht="18" customHeight="1">
      <c r="B11" s="14" t="s">
        <v>6</v>
      </c>
      <c r="D11" s="13">
        <f>SUM(D12:D13)</f>
        <v>30.740500000000001</v>
      </c>
    </row>
    <row r="12" spans="2:4" ht="18" customHeight="1">
      <c r="C12" s="15" t="s">
        <v>7</v>
      </c>
      <c r="D12" s="13">
        <v>0</v>
      </c>
    </row>
    <row r="13" spans="2:4" ht="18" customHeight="1">
      <c r="C13" s="15" t="s">
        <v>8</v>
      </c>
      <c r="D13" s="13">
        <v>30.740500000000001</v>
      </c>
    </row>
    <row r="14" spans="2:4" ht="18" customHeight="1">
      <c r="C14" s="15"/>
    </row>
    <row r="15" spans="2:4" ht="18" customHeight="1">
      <c r="B15" s="14" t="s">
        <v>9</v>
      </c>
    </row>
    <row r="16" spans="2:4" ht="18" customHeight="1">
      <c r="C16" s="15" t="s">
        <v>10</v>
      </c>
      <c r="D16" s="13">
        <v>0</v>
      </c>
    </row>
    <row r="17" spans="2:4" ht="18" customHeight="1">
      <c r="C17" s="15" t="s">
        <v>11</v>
      </c>
      <c r="D17" s="13">
        <v>0</v>
      </c>
    </row>
    <row r="18" spans="2:4" ht="18" customHeight="1"/>
    <row r="19" spans="2:4" ht="18" customHeight="1">
      <c r="B19" s="14" t="s">
        <v>12</v>
      </c>
      <c r="D19" s="13">
        <v>921.37199999999996</v>
      </c>
    </row>
    <row r="20" spans="2:4" ht="18" customHeight="1">
      <c r="B20" s="14"/>
    </row>
    <row r="21" spans="2:4" ht="18" customHeight="1">
      <c r="B21" s="14" t="s">
        <v>13</v>
      </c>
      <c r="D21" s="13">
        <v>0</v>
      </c>
    </row>
    <row r="22" spans="2:4" ht="18" customHeight="1">
      <c r="B22" s="14"/>
    </row>
    <row r="23" spans="2:4" ht="18" customHeight="1">
      <c r="B23" s="14" t="s">
        <v>14</v>
      </c>
      <c r="D23" s="13">
        <v>0</v>
      </c>
    </row>
    <row r="24" spans="2:4" ht="18" customHeight="1">
      <c r="B24" s="14"/>
    </row>
    <row r="25" spans="2:4" ht="18" customHeight="1">
      <c r="B25" s="14" t="s">
        <v>168</v>
      </c>
      <c r="D25" s="13">
        <f>D19+D13+D9+D8</f>
        <v>1176.8454665819997</v>
      </c>
    </row>
    <row r="26" spans="2:4" ht="18" customHeight="1">
      <c r="B26" s="14"/>
    </row>
    <row r="27" spans="2:4" ht="18" customHeight="1">
      <c r="B27" s="14" t="s">
        <v>169</v>
      </c>
      <c r="D27" s="13">
        <f>AVERAGE(D29,D28)</f>
        <v>1137554.7155849999</v>
      </c>
    </row>
    <row r="28" spans="2:4" ht="18" customHeight="1">
      <c r="C28" s="11" t="s">
        <v>15</v>
      </c>
      <c r="D28" s="13">
        <v>1142798.03942</v>
      </c>
    </row>
    <row r="29" spans="2:4" ht="18" customHeight="1">
      <c r="C29" s="11" t="s">
        <v>167</v>
      </c>
      <c r="D29" s="13">
        <v>1132311.39175</v>
      </c>
    </row>
    <row r="30" spans="2:4" ht="18" customHeight="1"/>
    <row r="31" spans="2:4" ht="18" customHeight="1">
      <c r="B31" s="14" t="s">
        <v>170</v>
      </c>
      <c r="D31" s="16">
        <f>D25/D27</f>
        <v>1.0345396581445264E-3</v>
      </c>
    </row>
    <row r="32" spans="2:4" ht="18" customHeight="1">
      <c r="B32" s="14"/>
    </row>
    <row r="33" spans="2:4" ht="18" customHeight="1">
      <c r="B33" s="8" t="s">
        <v>16</v>
      </c>
    </row>
    <row r="34" spans="2:4" ht="18" customHeight="1">
      <c r="B34" s="14" t="s">
        <v>17</v>
      </c>
      <c r="D34" s="13">
        <v>39.913753972053698</v>
      </c>
    </row>
    <row r="35" spans="2:4" ht="18" customHeight="1">
      <c r="B35" s="14"/>
    </row>
    <row r="36" spans="2:4" ht="18" customHeight="1">
      <c r="B36" s="8" t="s">
        <v>16</v>
      </c>
    </row>
    <row r="37" spans="2:4" ht="18" customHeight="1">
      <c r="B37" s="14" t="s">
        <v>171</v>
      </c>
      <c r="D37" s="13">
        <f>SUM(D38:D50)</f>
        <v>3305.5884783071601</v>
      </c>
    </row>
    <row r="38" spans="2:4" ht="18" customHeight="1">
      <c r="C38" s="14" t="s">
        <v>18</v>
      </c>
      <c r="D38" s="13">
        <v>314.99689578333334</v>
      </c>
    </row>
    <row r="39" spans="2:4" ht="18" customHeight="1">
      <c r="C39" s="14" t="s">
        <v>19</v>
      </c>
      <c r="D39" s="13">
        <v>2267.5520258858269</v>
      </c>
    </row>
    <row r="40" spans="2:4" ht="18" customHeight="1">
      <c r="C40" s="14" t="s">
        <v>20</v>
      </c>
      <c r="D40" s="13">
        <v>0</v>
      </c>
    </row>
    <row r="41" spans="2:4" ht="18" customHeight="1">
      <c r="C41" s="14" t="s">
        <v>21</v>
      </c>
      <c r="D41" s="13">
        <v>0</v>
      </c>
    </row>
    <row r="42" spans="2:4" ht="18" customHeight="1">
      <c r="C42" s="14" t="s">
        <v>22</v>
      </c>
      <c r="D42" s="13">
        <v>1.5019412300000012</v>
      </c>
    </row>
    <row r="43" spans="2:4" ht="18" customHeight="1">
      <c r="C43" s="14" t="s">
        <v>23</v>
      </c>
    </row>
    <row r="44" spans="2:4" ht="18" customHeight="1">
      <c r="C44" s="14" t="s">
        <v>24</v>
      </c>
      <c r="D44" s="13">
        <v>445.39753015299976</v>
      </c>
    </row>
    <row r="45" spans="2:4" ht="18" customHeight="1">
      <c r="C45" s="14" t="s">
        <v>25</v>
      </c>
    </row>
    <row r="46" spans="2:4" ht="18" customHeight="1">
      <c r="C46" s="11" t="s">
        <v>26</v>
      </c>
      <c r="D46" s="13">
        <v>0</v>
      </c>
    </row>
    <row r="47" spans="2:4" ht="18" customHeight="1">
      <c r="C47" s="11" t="s">
        <v>27</v>
      </c>
    </row>
    <row r="48" spans="2:4" ht="18" customHeight="1">
      <c r="C48" s="11" t="s">
        <v>28</v>
      </c>
      <c r="D48" s="13">
        <v>260.53275897500004</v>
      </c>
    </row>
    <row r="49" spans="2:4" ht="18" customHeight="1">
      <c r="C49" s="11" t="s">
        <v>27</v>
      </c>
    </row>
    <row r="50" spans="2:4" ht="18" customHeight="1">
      <c r="C50" s="11" t="s">
        <v>29</v>
      </c>
      <c r="D50" s="13">
        <v>15.607326279999988</v>
      </c>
    </row>
    <row r="51" spans="2:4" ht="18" customHeight="1"/>
    <row r="52" spans="2:4" ht="18" customHeight="1">
      <c r="B52" s="14" t="s">
        <v>172</v>
      </c>
      <c r="D52" s="16">
        <f>D37/D29</f>
        <v>2.9193281127361404E-3</v>
      </c>
    </row>
    <row r="53" spans="2:4" ht="18" customHeight="1">
      <c r="B53" s="14" t="s">
        <v>30</v>
      </c>
      <c r="D53" s="16">
        <v>3.5000000000000001E-3</v>
      </c>
    </row>
    <row r="54" spans="2:4" ht="18" customHeight="1">
      <c r="B54" s="14" t="s">
        <v>173</v>
      </c>
      <c r="D54" s="17">
        <f>D53-D52</f>
        <v>5.8067188726385966E-4</v>
      </c>
    </row>
    <row r="55" spans="2:4" ht="18" customHeight="1">
      <c r="B55" s="14"/>
    </row>
    <row r="56" spans="2:4" ht="18" customHeight="1">
      <c r="B56" s="14" t="s">
        <v>174</v>
      </c>
      <c r="D56" s="13">
        <v>0</v>
      </c>
    </row>
    <row r="57" spans="2:4" ht="18" customHeight="1">
      <c r="B57" s="14" t="s">
        <v>175</v>
      </c>
      <c r="D57" s="16">
        <f>(D37-D56)/D29</f>
        <v>2.9193281127361404E-3</v>
      </c>
    </row>
    <row r="58" spans="2:4" ht="18" customHeight="1">
      <c r="B58" s="14"/>
    </row>
    <row r="59" spans="2:4" ht="18" customHeight="1">
      <c r="B59" s="8" t="s">
        <v>31</v>
      </c>
    </row>
    <row r="60" spans="2:4" ht="18" customHeight="1">
      <c r="B60" s="14" t="s">
        <v>176</v>
      </c>
      <c r="D60" s="13">
        <f>D25+D37-D56</f>
        <v>4482.4339448891596</v>
      </c>
    </row>
    <row r="61" spans="2:4" ht="18" customHeight="1">
      <c r="B61" s="14"/>
    </row>
    <row r="62" spans="2:4" ht="18" customHeight="1">
      <c r="B62" s="14" t="s">
        <v>177</v>
      </c>
      <c r="D62" s="16">
        <f>D60/D27</f>
        <v>3.9404117300713918E-3</v>
      </c>
    </row>
    <row r="63" spans="2:4" ht="18" customHeight="1">
      <c r="B63" s="14"/>
    </row>
    <row r="64" spans="2:4" ht="18" customHeight="1">
      <c r="B64" s="8" t="s">
        <v>32</v>
      </c>
    </row>
    <row r="65" spans="2:4" ht="18" customHeight="1">
      <c r="B65" s="14" t="s">
        <v>33</v>
      </c>
      <c r="D65" s="16">
        <v>3.5000000000000001E-3</v>
      </c>
    </row>
    <row r="66" spans="2:4" ht="18" customHeight="1">
      <c r="B66" s="14" t="s">
        <v>34</v>
      </c>
    </row>
    <row r="67" spans="2:4" ht="18" customHeight="1">
      <c r="B67" s="14" t="s">
        <v>178</v>
      </c>
      <c r="D67" s="16">
        <f>D65+D31</f>
        <v>4.5345396581445265E-3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A2F4-5C05-4024-BFBF-C756432A4817}">
  <sheetPr>
    <tabColor rgb="FF002060"/>
  </sheetPr>
  <dimension ref="B1:D67"/>
  <sheetViews>
    <sheetView showGridLines="0" rightToLeft="1" zoomScale="80" zoomScaleNormal="80" workbookViewId="0">
      <selection activeCell="B3" sqref="B3"/>
    </sheetView>
  </sheetViews>
  <sheetFormatPr defaultColWidth="9.125" defaultRowHeight="15.75"/>
  <cols>
    <col min="1" max="1" width="2.75" style="11" customWidth="1"/>
    <col min="2" max="2" width="5.625" style="15" customWidth="1"/>
    <col min="3" max="3" width="130.625" style="11" customWidth="1"/>
    <col min="4" max="4" width="18.375" style="13" bestFit="1" customWidth="1"/>
    <col min="5" max="16384" width="9.125" style="11"/>
  </cols>
  <sheetData>
    <row r="1" spans="2:4" s="2" customFormat="1" ht="18.75">
      <c r="B1" s="1"/>
      <c r="D1" s="3"/>
    </row>
    <row r="2" spans="2:4" s="2" customFormat="1" ht="18" customHeight="1">
      <c r="B2" s="4" t="s">
        <v>189</v>
      </c>
      <c r="C2" s="5"/>
      <c r="D2" s="3"/>
    </row>
    <row r="3" spans="2:4" s="2" customFormat="1" ht="18" customHeight="1">
      <c r="B3" s="1"/>
      <c r="D3" s="3"/>
    </row>
    <row r="4" spans="2:4" s="2" customFormat="1" ht="18" customHeight="1">
      <c r="B4" s="6" t="s">
        <v>0</v>
      </c>
      <c r="C4" s="5"/>
      <c r="D4" s="7" t="s">
        <v>1</v>
      </c>
    </row>
    <row r="5" spans="2:4" ht="18" customHeight="1">
      <c r="B5" s="8"/>
      <c r="C5" s="9"/>
      <c r="D5" s="10"/>
    </row>
    <row r="6" spans="2:4" ht="18" customHeight="1">
      <c r="B6" s="12" t="s">
        <v>2</v>
      </c>
    </row>
    <row r="7" spans="2:4" ht="18" customHeight="1">
      <c r="B7" s="14" t="s">
        <v>3</v>
      </c>
      <c r="D7" s="13">
        <f>SUM(D8:D9)</f>
        <v>2.146218214000001</v>
      </c>
    </row>
    <row r="8" spans="2:4" ht="18" customHeight="1">
      <c r="C8" s="11" t="s">
        <v>4</v>
      </c>
      <c r="D8" s="13">
        <v>0</v>
      </c>
    </row>
    <row r="9" spans="2:4" ht="18" customHeight="1">
      <c r="C9" s="11" t="s">
        <v>5</v>
      </c>
      <c r="D9" s="13">
        <v>2.146218214000001</v>
      </c>
    </row>
    <row r="10" spans="2:4" ht="18" customHeight="1"/>
    <row r="11" spans="2:4" ht="18" customHeight="1">
      <c r="B11" s="14" t="s">
        <v>6</v>
      </c>
      <c r="D11" s="13">
        <f>SUM(D12:D13)</f>
        <v>0.24637000000000001</v>
      </c>
    </row>
    <row r="12" spans="2:4" ht="18" customHeight="1">
      <c r="C12" s="15" t="s">
        <v>7</v>
      </c>
      <c r="D12" s="13">
        <v>0</v>
      </c>
    </row>
    <row r="13" spans="2:4" ht="18" customHeight="1">
      <c r="C13" s="15" t="s">
        <v>8</v>
      </c>
      <c r="D13" s="13">
        <v>0.24637000000000001</v>
      </c>
    </row>
    <row r="14" spans="2:4" ht="18" customHeight="1">
      <c r="C14" s="15"/>
    </row>
    <row r="15" spans="2:4" ht="18" customHeight="1">
      <c r="B15" s="14" t="s">
        <v>9</v>
      </c>
    </row>
    <row r="16" spans="2:4" ht="18" customHeight="1">
      <c r="C16" s="15" t="s">
        <v>10</v>
      </c>
      <c r="D16" s="13">
        <v>0</v>
      </c>
    </row>
    <row r="17" spans="2:4" ht="18" customHeight="1">
      <c r="C17" s="15" t="s">
        <v>11</v>
      </c>
      <c r="D17" s="13">
        <v>0</v>
      </c>
    </row>
    <row r="18" spans="2:4" ht="18" customHeight="1"/>
    <row r="19" spans="2:4" ht="18" customHeight="1">
      <c r="B19" s="14" t="s">
        <v>12</v>
      </c>
      <c r="D19" s="13">
        <v>11.856999999999999</v>
      </c>
    </row>
    <row r="20" spans="2:4" ht="18" customHeight="1">
      <c r="B20" s="14"/>
    </row>
    <row r="21" spans="2:4" ht="18" customHeight="1">
      <c r="B21" s="14" t="s">
        <v>13</v>
      </c>
      <c r="D21" s="13">
        <v>0</v>
      </c>
    </row>
    <row r="22" spans="2:4" ht="18" customHeight="1">
      <c r="B22" s="14"/>
    </row>
    <row r="23" spans="2:4" ht="18" customHeight="1">
      <c r="B23" s="14" t="s">
        <v>14</v>
      </c>
      <c r="D23" s="13">
        <v>0</v>
      </c>
    </row>
    <row r="24" spans="2:4" ht="18" customHeight="1">
      <c r="B24" s="14"/>
    </row>
    <row r="25" spans="2:4" ht="18" customHeight="1">
      <c r="B25" s="14" t="s">
        <v>168</v>
      </c>
      <c r="D25" s="13">
        <f>D19+D13+D9+D8</f>
        <v>14.249588214000001</v>
      </c>
    </row>
    <row r="26" spans="2:4" ht="18" customHeight="1">
      <c r="B26" s="14"/>
    </row>
    <row r="27" spans="2:4" ht="18" customHeight="1">
      <c r="B27" s="14" t="s">
        <v>169</v>
      </c>
      <c r="D27" s="13">
        <f>AVERAGE(D29,D28)</f>
        <v>8071.7948399999996</v>
      </c>
    </row>
    <row r="28" spans="2:4" ht="18" customHeight="1">
      <c r="C28" s="11" t="s">
        <v>15</v>
      </c>
      <c r="D28" s="13">
        <v>10034.700999999999</v>
      </c>
    </row>
    <row r="29" spans="2:4" ht="18" customHeight="1">
      <c r="C29" s="11" t="s">
        <v>167</v>
      </c>
      <c r="D29" s="13">
        <v>6108.88868</v>
      </c>
    </row>
    <row r="30" spans="2:4" ht="18" customHeight="1"/>
    <row r="31" spans="2:4" ht="18" customHeight="1">
      <c r="B31" s="14" t="s">
        <v>170</v>
      </c>
      <c r="D31" s="16">
        <f>D25/D27</f>
        <v>1.7653555989041963E-3</v>
      </c>
    </row>
    <row r="32" spans="2:4" ht="18" customHeight="1">
      <c r="B32" s="14"/>
    </row>
    <row r="33" spans="2:4" ht="18" customHeight="1">
      <c r="B33" s="8" t="s">
        <v>16</v>
      </c>
    </row>
    <row r="34" spans="2:4" ht="18" customHeight="1">
      <c r="B34" s="14" t="s">
        <v>17</v>
      </c>
      <c r="D34" s="13">
        <v>1.3045821640855557</v>
      </c>
    </row>
    <row r="35" spans="2:4" ht="18" customHeight="1">
      <c r="B35" s="14"/>
    </row>
    <row r="36" spans="2:4" ht="18" customHeight="1">
      <c r="B36" s="8" t="s">
        <v>16</v>
      </c>
    </row>
    <row r="37" spans="2:4" ht="18" customHeight="1">
      <c r="B37" s="14" t="s">
        <v>171</v>
      </c>
      <c r="D37" s="13">
        <f>SUM(D38:D50)</f>
        <v>9.5767093590000059</v>
      </c>
    </row>
    <row r="38" spans="2:4" ht="18" customHeight="1">
      <c r="C38" s="14" t="s">
        <v>18</v>
      </c>
      <c r="D38" s="13">
        <v>0</v>
      </c>
    </row>
    <row r="39" spans="2:4" ht="18" customHeight="1">
      <c r="C39" s="14" t="s">
        <v>19</v>
      </c>
      <c r="D39" s="13">
        <v>0</v>
      </c>
    </row>
    <row r="40" spans="2:4" ht="18" customHeight="1">
      <c r="C40" s="14" t="s">
        <v>20</v>
      </c>
      <c r="D40" s="13">
        <v>0</v>
      </c>
    </row>
    <row r="41" spans="2:4" ht="18" customHeight="1">
      <c r="C41" s="14" t="s">
        <v>21</v>
      </c>
      <c r="D41" s="13">
        <v>0</v>
      </c>
    </row>
    <row r="42" spans="2:4" ht="18" customHeight="1">
      <c r="C42" s="14" t="s">
        <v>22</v>
      </c>
      <c r="D42" s="13">
        <v>0.34063613399999987</v>
      </c>
    </row>
    <row r="43" spans="2:4" ht="18" customHeight="1">
      <c r="C43" s="14" t="s">
        <v>23</v>
      </c>
    </row>
    <row r="44" spans="2:4" ht="18" customHeight="1">
      <c r="C44" s="14" t="s">
        <v>24</v>
      </c>
      <c r="D44" s="13">
        <v>8.1124938280000052</v>
      </c>
    </row>
    <row r="45" spans="2:4" ht="18" customHeight="1">
      <c r="C45" s="14" t="s">
        <v>25</v>
      </c>
    </row>
    <row r="46" spans="2:4" ht="18" customHeight="1">
      <c r="C46" s="11" t="s">
        <v>26</v>
      </c>
      <c r="D46" s="13">
        <v>0</v>
      </c>
    </row>
    <row r="47" spans="2:4" ht="18" customHeight="1">
      <c r="C47" s="11" t="s">
        <v>27</v>
      </c>
    </row>
    <row r="48" spans="2:4" ht="18" customHeight="1">
      <c r="C48" s="11" t="s">
        <v>28</v>
      </c>
      <c r="D48" s="13">
        <v>1.1223350700000005</v>
      </c>
    </row>
    <row r="49" spans="2:4" ht="18" customHeight="1">
      <c r="C49" s="11" t="s">
        <v>27</v>
      </c>
    </row>
    <row r="50" spans="2:4" ht="18" customHeight="1">
      <c r="C50" s="11" t="s">
        <v>29</v>
      </c>
      <c r="D50" s="13">
        <v>1.2443269999999997E-3</v>
      </c>
    </row>
    <row r="51" spans="2:4" ht="18" customHeight="1"/>
    <row r="52" spans="2:4" ht="18" customHeight="1">
      <c r="B52" s="14" t="s">
        <v>172</v>
      </c>
      <c r="D52" s="16">
        <f>D37/D29</f>
        <v>1.5676680097893036E-3</v>
      </c>
    </row>
    <row r="53" spans="2:4" ht="18" customHeight="1">
      <c r="B53" s="14" t="s">
        <v>30</v>
      </c>
      <c r="D53" s="16">
        <v>2E-3</v>
      </c>
    </row>
    <row r="54" spans="2:4" ht="18" customHeight="1">
      <c r="B54" s="14" t="s">
        <v>173</v>
      </c>
      <c r="D54" s="17">
        <f>D53-D52</f>
        <v>4.3233199021069642E-4</v>
      </c>
    </row>
    <row r="55" spans="2:4" ht="18" customHeight="1">
      <c r="B55" s="14"/>
    </row>
    <row r="56" spans="2:4" ht="18" customHeight="1">
      <c r="B56" s="14" t="s">
        <v>174</v>
      </c>
      <c r="D56" s="13">
        <v>0</v>
      </c>
    </row>
    <row r="57" spans="2:4" ht="18" customHeight="1">
      <c r="B57" s="14" t="s">
        <v>175</v>
      </c>
      <c r="D57" s="16">
        <f>(D37-D56)/D29</f>
        <v>1.5676680097893036E-3</v>
      </c>
    </row>
    <row r="58" spans="2:4" ht="18" customHeight="1">
      <c r="B58" s="14"/>
    </row>
    <row r="59" spans="2:4" ht="18" customHeight="1">
      <c r="B59" s="8" t="s">
        <v>31</v>
      </c>
    </row>
    <row r="60" spans="2:4" ht="18" customHeight="1">
      <c r="B60" s="14" t="s">
        <v>176</v>
      </c>
      <c r="D60" s="13">
        <f>D25+D37-D56</f>
        <v>23.826297573000005</v>
      </c>
    </row>
    <row r="61" spans="2:4" ht="18" customHeight="1">
      <c r="B61" s="14"/>
    </row>
    <row r="62" spans="2:4" ht="18" customHeight="1">
      <c r="B62" s="14" t="s">
        <v>177</v>
      </c>
      <c r="D62" s="16">
        <f>D60/D27</f>
        <v>2.9517967249276626E-3</v>
      </c>
    </row>
    <row r="63" spans="2:4" ht="18" customHeight="1">
      <c r="B63" s="14"/>
    </row>
    <row r="64" spans="2:4" ht="18" customHeight="1">
      <c r="B64" s="8" t="s">
        <v>32</v>
      </c>
    </row>
    <row r="65" spans="2:4" ht="18" customHeight="1">
      <c r="B65" s="14" t="s">
        <v>33</v>
      </c>
      <c r="D65" s="16">
        <v>2E-3</v>
      </c>
    </row>
    <row r="66" spans="2:4" ht="18" customHeight="1">
      <c r="B66" s="14" t="s">
        <v>34</v>
      </c>
    </row>
    <row r="67" spans="2:4" ht="18" customHeight="1">
      <c r="B67" s="14" t="s">
        <v>178</v>
      </c>
      <c r="D67" s="16">
        <f>D65+D31</f>
        <v>3.7653555989041964E-3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BC55-7625-402A-9649-63E0AC026367}">
  <sheetPr>
    <tabColor rgb="FF002060"/>
  </sheetPr>
  <dimension ref="B1:D67"/>
  <sheetViews>
    <sheetView showGridLines="0" rightToLeft="1" tabSelected="1" zoomScale="80" zoomScaleNormal="80" workbookViewId="0">
      <selection activeCell="B2" sqref="B2"/>
    </sheetView>
  </sheetViews>
  <sheetFormatPr defaultColWidth="9.125" defaultRowHeight="15.75"/>
  <cols>
    <col min="1" max="1" width="2.75" style="11" customWidth="1"/>
    <col min="2" max="2" width="5.625" style="15" customWidth="1"/>
    <col min="3" max="3" width="130.625" style="11" customWidth="1"/>
    <col min="4" max="4" width="18.375" style="13" bestFit="1" customWidth="1"/>
    <col min="5" max="16384" width="9.125" style="11"/>
  </cols>
  <sheetData>
    <row r="1" spans="2:4" s="2" customFormat="1" ht="18.75">
      <c r="B1" s="1"/>
      <c r="D1" s="3"/>
    </row>
    <row r="2" spans="2:4" s="2" customFormat="1" ht="18" customHeight="1">
      <c r="B2" s="4" t="s">
        <v>190</v>
      </c>
      <c r="C2" s="5"/>
      <c r="D2" s="3"/>
    </row>
    <row r="3" spans="2:4" s="2" customFormat="1" ht="18" customHeight="1">
      <c r="B3" s="1"/>
      <c r="D3" s="3"/>
    </row>
    <row r="4" spans="2:4" s="2" customFormat="1" ht="18" customHeight="1">
      <c r="B4" s="6" t="s">
        <v>0</v>
      </c>
      <c r="C4" s="5"/>
      <c r="D4" s="7" t="s">
        <v>1</v>
      </c>
    </row>
    <row r="5" spans="2:4" ht="18" customHeight="1">
      <c r="B5" s="8"/>
      <c r="C5" s="9"/>
      <c r="D5" s="10"/>
    </row>
    <row r="6" spans="2:4" ht="18" customHeight="1">
      <c r="B6" s="12" t="s">
        <v>2</v>
      </c>
    </row>
    <row r="7" spans="2:4" ht="18" customHeight="1">
      <c r="B7" s="14" t="s">
        <v>3</v>
      </c>
      <c r="D7" s="13">
        <f>SUM(D8:D9)</f>
        <v>1.9085235559999996</v>
      </c>
    </row>
    <row r="8" spans="2:4" ht="18" customHeight="1">
      <c r="C8" s="11" t="s">
        <v>4</v>
      </c>
      <c r="D8" s="13">
        <v>0</v>
      </c>
    </row>
    <row r="9" spans="2:4" ht="18" customHeight="1">
      <c r="C9" s="11" t="s">
        <v>5</v>
      </c>
      <c r="D9" s="13">
        <v>1.9085235559999996</v>
      </c>
    </row>
    <row r="10" spans="2:4" ht="18" customHeight="1"/>
    <row r="11" spans="2:4" ht="18" customHeight="1">
      <c r="B11" s="14" t="s">
        <v>6</v>
      </c>
      <c r="D11" s="13">
        <f>SUM(D12:D13)</f>
        <v>1.5009999999999999E-2</v>
      </c>
    </row>
    <row r="12" spans="2:4" ht="18" customHeight="1">
      <c r="C12" s="15" t="s">
        <v>7</v>
      </c>
      <c r="D12" s="13">
        <v>0</v>
      </c>
    </row>
    <row r="13" spans="2:4" ht="18" customHeight="1">
      <c r="C13" s="15" t="s">
        <v>8</v>
      </c>
      <c r="D13" s="13">
        <v>1.5009999999999999E-2</v>
      </c>
    </row>
    <row r="14" spans="2:4" ht="18" customHeight="1">
      <c r="C14" s="15"/>
    </row>
    <row r="15" spans="2:4" ht="18" customHeight="1">
      <c r="B15" s="14" t="s">
        <v>9</v>
      </c>
    </row>
    <row r="16" spans="2:4" ht="18" customHeight="1">
      <c r="C16" s="15" t="s">
        <v>10</v>
      </c>
      <c r="D16" s="13">
        <v>0</v>
      </c>
    </row>
    <row r="17" spans="2:4" ht="18" customHeight="1">
      <c r="C17" s="15" t="s">
        <v>11</v>
      </c>
      <c r="D17" s="13">
        <v>0</v>
      </c>
    </row>
    <row r="18" spans="2:4" ht="18" customHeight="1"/>
    <row r="19" spans="2:4" ht="18" customHeight="1">
      <c r="B19" s="14" t="s">
        <v>12</v>
      </c>
      <c r="D19" s="13">
        <v>0</v>
      </c>
    </row>
    <row r="20" spans="2:4" ht="18" customHeight="1">
      <c r="B20" s="14"/>
    </row>
    <row r="21" spans="2:4" ht="18" customHeight="1">
      <c r="B21" s="14" t="s">
        <v>13</v>
      </c>
      <c r="D21" s="13">
        <v>0</v>
      </c>
    </row>
    <row r="22" spans="2:4" ht="18" customHeight="1">
      <c r="B22" s="14"/>
    </row>
    <row r="23" spans="2:4" ht="18" customHeight="1">
      <c r="B23" s="14" t="s">
        <v>14</v>
      </c>
      <c r="D23" s="13">
        <v>0</v>
      </c>
    </row>
    <row r="24" spans="2:4" ht="18" customHeight="1">
      <c r="B24" s="14"/>
    </row>
    <row r="25" spans="2:4" ht="18" customHeight="1">
      <c r="B25" s="14" t="s">
        <v>168</v>
      </c>
      <c r="D25" s="13">
        <f>D19+D13+D9+D8</f>
        <v>1.9235335559999995</v>
      </c>
    </row>
    <row r="26" spans="2:4" ht="18" customHeight="1">
      <c r="B26" s="14"/>
    </row>
    <row r="27" spans="2:4" ht="18" customHeight="1">
      <c r="B27" s="14" t="s">
        <v>169</v>
      </c>
      <c r="D27" s="13">
        <f>AVERAGE(D29,D28)</f>
        <v>10791.460640000001</v>
      </c>
    </row>
    <row r="28" spans="2:4" ht="18" customHeight="1">
      <c r="C28" s="11" t="s">
        <v>15</v>
      </c>
      <c r="D28" s="13">
        <v>10301.61407</v>
      </c>
    </row>
    <row r="29" spans="2:4" ht="18" customHeight="1">
      <c r="C29" s="11" t="s">
        <v>167</v>
      </c>
      <c r="D29" s="13">
        <v>11281.307210000001</v>
      </c>
    </row>
    <row r="30" spans="2:4" ht="18" customHeight="1"/>
    <row r="31" spans="2:4" ht="18" customHeight="1">
      <c r="B31" s="14" t="s">
        <v>170</v>
      </c>
      <c r="D31" s="16">
        <f>D25/D27</f>
        <v>1.7824589461691253E-4</v>
      </c>
    </row>
    <row r="32" spans="2:4" ht="18" customHeight="1">
      <c r="B32" s="14"/>
    </row>
    <row r="33" spans="2:4">
      <c r="B33" s="8" t="s">
        <v>16</v>
      </c>
    </row>
    <row r="34" spans="2:4" ht="18" customHeight="1">
      <c r="B34" s="14" t="s">
        <v>17</v>
      </c>
      <c r="D34" s="13">
        <v>0</v>
      </c>
    </row>
    <row r="35" spans="2:4" ht="18" customHeight="1">
      <c r="B35" s="14"/>
    </row>
    <row r="36" spans="2:4" ht="18" customHeight="1">
      <c r="B36" s="8" t="s">
        <v>16</v>
      </c>
    </row>
    <row r="37" spans="2:4" ht="18" customHeight="1">
      <c r="B37" s="14" t="s">
        <v>171</v>
      </c>
      <c r="D37" s="13">
        <f>SUM(D38:D50)</f>
        <v>1.2094527630000005</v>
      </c>
    </row>
    <row r="38" spans="2:4" ht="18" customHeight="1">
      <c r="C38" s="14" t="s">
        <v>18</v>
      </c>
      <c r="D38" s="13">
        <v>0</v>
      </c>
    </row>
    <row r="39" spans="2:4" ht="18" customHeight="1">
      <c r="C39" s="14" t="s">
        <v>19</v>
      </c>
      <c r="D39" s="13">
        <v>0</v>
      </c>
    </row>
    <row r="40" spans="2:4" ht="18" customHeight="1">
      <c r="C40" s="14" t="s">
        <v>20</v>
      </c>
      <c r="D40" s="13">
        <v>0</v>
      </c>
    </row>
    <row r="41" spans="2:4" ht="18" customHeight="1">
      <c r="C41" s="14" t="s">
        <v>21</v>
      </c>
      <c r="D41" s="13">
        <v>0</v>
      </c>
    </row>
    <row r="42" spans="2:4" ht="18" customHeight="1">
      <c r="C42" s="14" t="s">
        <v>22</v>
      </c>
      <c r="D42" s="13">
        <v>0</v>
      </c>
    </row>
    <row r="43" spans="2:4" ht="18" customHeight="1">
      <c r="C43" s="14" t="s">
        <v>23</v>
      </c>
    </row>
    <row r="44" spans="2:4" ht="18" customHeight="1">
      <c r="C44" s="14" t="s">
        <v>24</v>
      </c>
      <c r="D44" s="13">
        <v>0.35778120199999996</v>
      </c>
    </row>
    <row r="45" spans="2:4" ht="18" customHeight="1">
      <c r="C45" s="14" t="s">
        <v>25</v>
      </c>
    </row>
    <row r="46" spans="2:4" ht="18" customHeight="1">
      <c r="C46" s="11" t="s">
        <v>26</v>
      </c>
      <c r="D46" s="13">
        <v>0</v>
      </c>
    </row>
    <row r="47" spans="2:4" ht="18" customHeight="1">
      <c r="C47" s="11" t="s">
        <v>27</v>
      </c>
    </row>
    <row r="48" spans="2:4" ht="18" customHeight="1">
      <c r="C48" s="11" t="s">
        <v>28</v>
      </c>
      <c r="D48" s="13">
        <v>0.85167156100000052</v>
      </c>
    </row>
    <row r="49" spans="2:4" ht="18" customHeight="1">
      <c r="C49" s="11" t="s">
        <v>27</v>
      </c>
    </row>
    <row r="50" spans="2:4" ht="18" customHeight="1">
      <c r="C50" s="11" t="s">
        <v>29</v>
      </c>
      <c r="D50" s="13">
        <v>0</v>
      </c>
    </row>
    <row r="51" spans="2:4" ht="18" customHeight="1"/>
    <row r="52" spans="2:4" ht="18" customHeight="1">
      <c r="B52" s="14" t="s">
        <v>172</v>
      </c>
      <c r="D52" s="16">
        <f>D37/D29</f>
        <v>1.0720856550452901E-4</v>
      </c>
    </row>
    <row r="53" spans="2:4" ht="18" customHeight="1">
      <c r="B53" s="14" t="s">
        <v>30</v>
      </c>
      <c r="D53" s="16">
        <v>5.0000000000000001E-4</v>
      </c>
    </row>
    <row r="54" spans="2:4" ht="18" customHeight="1">
      <c r="B54" s="14" t="s">
        <v>173</v>
      </c>
      <c r="D54" s="17">
        <f>D53-D52</f>
        <v>3.9279143449547099E-4</v>
      </c>
    </row>
    <row r="55" spans="2:4" ht="18" customHeight="1">
      <c r="B55" s="14"/>
    </row>
    <row r="56" spans="2:4" ht="18" customHeight="1">
      <c r="B56" s="14" t="s">
        <v>174</v>
      </c>
      <c r="D56" s="13">
        <v>0</v>
      </c>
    </row>
    <row r="57" spans="2:4" ht="18" customHeight="1">
      <c r="B57" s="14" t="s">
        <v>175</v>
      </c>
      <c r="D57" s="16">
        <f>(D37-D56)/D29</f>
        <v>1.0720856550452901E-4</v>
      </c>
    </row>
    <row r="58" spans="2:4" ht="18" customHeight="1">
      <c r="B58" s="14"/>
    </row>
    <row r="59" spans="2:4" ht="18" customHeight="1">
      <c r="B59" s="8" t="s">
        <v>31</v>
      </c>
    </row>
    <row r="60" spans="2:4" ht="18" customHeight="1">
      <c r="B60" s="14" t="s">
        <v>176</v>
      </c>
      <c r="D60" s="13">
        <f>D25+D37-D56</f>
        <v>3.132986319</v>
      </c>
    </row>
    <row r="61" spans="2:4" ht="18" customHeight="1">
      <c r="B61" s="14"/>
    </row>
    <row r="62" spans="2:4" ht="18" customHeight="1">
      <c r="B62" s="14" t="s">
        <v>177</v>
      </c>
      <c r="D62" s="16">
        <f>D60/D27</f>
        <v>2.903208771746027E-4</v>
      </c>
    </row>
    <row r="63" spans="2:4" ht="18" customHeight="1">
      <c r="B63" s="14"/>
    </row>
    <row r="64" spans="2:4" ht="18" customHeight="1">
      <c r="B64" s="8" t="s">
        <v>32</v>
      </c>
    </row>
    <row r="65" spans="2:4" ht="18" customHeight="1">
      <c r="B65" s="14" t="s">
        <v>33</v>
      </c>
      <c r="D65" s="16">
        <v>5.0000000000000001E-4</v>
      </c>
    </row>
    <row r="66" spans="2:4" ht="18" customHeight="1">
      <c r="B66" s="14" t="s">
        <v>34</v>
      </c>
    </row>
    <row r="67" spans="2:4" ht="18" customHeight="1">
      <c r="B67" s="14" t="s">
        <v>178</v>
      </c>
      <c r="D67" s="16">
        <f>D65+D31</f>
        <v>6.7824589461691251E-4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</vt:lpstr>
      <vt:lpstr>2238</vt:lpstr>
      <vt:lpstr>2239</vt:lpstr>
      <vt:lpstr>2240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Dolya Nadya</dc:creator>
  <cp:lastModifiedBy>Keshet Liat</cp:lastModifiedBy>
  <dcterms:created xsi:type="dcterms:W3CDTF">2024-06-10T10:57:05Z</dcterms:created>
  <dcterms:modified xsi:type="dcterms:W3CDTF">2024-06-18T04:47:58Z</dcterms:modified>
</cp:coreProperties>
</file>